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A97A87FE-45CE-41F3-97E3-C196416B1CAF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communaute" sheetId="1" r:id="rId1"/>
    <sheet name="IFI TABLEAU" sheetId="2" r:id="rId2"/>
    <sheet name="monsieur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J42" i="2"/>
  <c r="J43" i="2"/>
  <c r="J44" i="2"/>
  <c r="J45" i="2"/>
  <c r="J46" i="2"/>
  <c r="J47" i="2"/>
  <c r="J48" i="2"/>
  <c r="J50" i="2"/>
  <c r="J51" i="2"/>
  <c r="J53" i="2"/>
  <c r="J34" i="2"/>
  <c r="J16" i="2"/>
  <c r="J17" i="2"/>
  <c r="J18" i="2"/>
  <c r="J21" i="2"/>
  <c r="J23" i="2"/>
  <c r="J27" i="2"/>
  <c r="J28" i="2"/>
  <c r="J29" i="2"/>
  <c r="J12" i="2"/>
  <c r="H23" i="2"/>
  <c r="I23" i="2" s="1"/>
  <c r="E20" i="2"/>
  <c r="H20" i="2" s="1"/>
  <c r="I20" i="2" s="1"/>
  <c r="J20" i="2" s="1"/>
  <c r="E21" i="2"/>
  <c r="H21" i="2" s="1"/>
  <c r="I21" i="2" s="1"/>
  <c r="E22" i="2"/>
  <c r="H22" i="2" s="1"/>
  <c r="I22" i="2" s="1"/>
  <c r="J22" i="2" s="1"/>
  <c r="E23" i="2"/>
  <c r="E24" i="2"/>
  <c r="H24" i="2" s="1"/>
  <c r="I24" i="2" s="1"/>
  <c r="J24" i="2" s="1"/>
  <c r="E25" i="2"/>
  <c r="H25" i="2" s="1"/>
  <c r="I25" i="2" s="1"/>
  <c r="J25" i="2" s="1"/>
  <c r="E26" i="2"/>
  <c r="H26" i="2" s="1"/>
  <c r="I26" i="2" s="1"/>
  <c r="J26" i="2" s="1"/>
  <c r="E27" i="2"/>
  <c r="H27" i="2" s="1"/>
  <c r="I27" i="2" s="1"/>
  <c r="E28" i="2"/>
  <c r="H28" i="2" s="1"/>
  <c r="I28" i="2" s="1"/>
  <c r="E29" i="2"/>
  <c r="H29" i="2" s="1"/>
  <c r="I29" i="2" s="1"/>
  <c r="E30" i="2"/>
  <c r="H30" i="2" s="1"/>
  <c r="I30" i="2" s="1"/>
  <c r="J30" i="2" s="1"/>
  <c r="E31" i="2"/>
  <c r="H31" i="2" s="1"/>
  <c r="I31" i="2" s="1"/>
  <c r="J31" i="2" s="1"/>
  <c r="E32" i="2"/>
  <c r="H32" i="2" s="1"/>
  <c r="I32" i="2" s="1"/>
  <c r="J32" i="2" s="1"/>
  <c r="E19" i="2"/>
  <c r="H19" i="2" s="1"/>
  <c r="I19" i="2" s="1"/>
  <c r="J19" i="2" s="1"/>
  <c r="I40" i="2"/>
  <c r="I12" i="2"/>
  <c r="I13" i="2"/>
  <c r="J13" i="2" s="1"/>
  <c r="I14" i="2"/>
  <c r="J14" i="2" s="1"/>
  <c r="I15" i="2"/>
  <c r="J15" i="2" s="1"/>
  <c r="I16" i="2"/>
  <c r="I17" i="2"/>
  <c r="I34" i="2"/>
  <c r="I11" i="2"/>
  <c r="J11" i="2" s="1"/>
  <c r="H7" i="2"/>
  <c r="I7" i="2" s="1"/>
  <c r="J7" i="2" s="1"/>
  <c r="I52" i="2"/>
  <c r="J52" i="2" s="1"/>
  <c r="E52" i="2"/>
  <c r="I49" i="2"/>
  <c r="J49" i="2" s="1"/>
  <c r="I54" i="2"/>
  <c r="J54" i="2" s="1"/>
  <c r="I41" i="2"/>
  <c r="J41" i="2" s="1"/>
  <c r="I39" i="2"/>
  <c r="J39" i="2" s="1"/>
  <c r="E49" i="2"/>
  <c r="J52" i="1"/>
  <c r="J56" i="2" l="1"/>
  <c r="B61" i="2" s="1"/>
  <c r="B62" i="2" s="1"/>
  <c r="I56" i="2"/>
  <c r="I52" i="1"/>
  <c r="E31" i="1" l="1"/>
  <c r="G92" i="1" l="1"/>
</calcChain>
</file>

<file path=xl/sharedStrings.xml><?xml version="1.0" encoding="utf-8"?>
<sst xmlns="http://schemas.openxmlformats.org/spreadsheetml/2006/main" count="244" uniqueCount="131">
  <si>
    <t>MONSIEUR</t>
  </si>
  <si>
    <t>vosne maizieres</t>
  </si>
  <si>
    <t>valeur de la parcelle</t>
  </si>
  <si>
    <t>richebourg</t>
  </si>
  <si>
    <t>vosne romanee aux réas</t>
  </si>
  <si>
    <t>bourgogne hautes cotes de nuits</t>
  </si>
  <si>
    <t>chambolle musigny</t>
  </si>
  <si>
    <t xml:space="preserve">savigny 1er cru clos guettes </t>
  </si>
  <si>
    <t>meubles meublants pommard</t>
  </si>
  <si>
    <t>meubles meublants camaret</t>
  </si>
  <si>
    <t>champs oliviers de camaret</t>
  </si>
  <si>
    <t>pommard chanlins</t>
  </si>
  <si>
    <t>valeur  de reference</t>
  </si>
  <si>
    <t>ù</t>
  </si>
  <si>
    <t>FORFAIT 7 % des liquidites</t>
  </si>
  <si>
    <t>PARTS FRZ DANS GFA PARENT np</t>
  </si>
  <si>
    <t>nue propriete</t>
  </si>
  <si>
    <t>zd 465</t>
  </si>
  <si>
    <t>zd 468</t>
  </si>
  <si>
    <t>AN 243</t>
  </si>
  <si>
    <t>AN 245</t>
  </si>
  <si>
    <t>AN 237</t>
  </si>
  <si>
    <t>AN 239</t>
  </si>
  <si>
    <t>AK 113 - AK 114  AK 331 AK 332</t>
  </si>
  <si>
    <t>bourgogne    MONTPOULAINS</t>
  </si>
  <si>
    <t>bourgogne    CRENILLES</t>
  </si>
  <si>
    <t>brute avant abattement</t>
  </si>
  <si>
    <t>pour bail a long terme</t>
  </si>
  <si>
    <t>pacte dutreil en cours</t>
  </si>
  <si>
    <t>bail a ferme</t>
  </si>
  <si>
    <t xml:space="preserve">bail </t>
  </si>
  <si>
    <t xml:space="preserve">PACTE DUTREIL </t>
  </si>
  <si>
    <t xml:space="preserve">Résidence secondaire  CAMARET </t>
  </si>
  <si>
    <t xml:space="preserve">la montagne de manou chalet  - BEAUNE rue des topes Bizot  </t>
  </si>
  <si>
    <t>en perso sous bail precaire</t>
  </si>
  <si>
    <t>bail a ferme au domaine</t>
  </si>
  <si>
    <t>ARCENANT PARC A CERF en pins  ZD 125 - lande</t>
  </si>
  <si>
    <t>ARCENANT PARC A CERF LE CRNILLOT ZD 124 - terre</t>
  </si>
  <si>
    <t>ARCENANT PARC A CERF en pins  ZD 126  - bois taillis</t>
  </si>
  <si>
    <t xml:space="preserve">citroen voiture fourgon succession jean gros </t>
  </si>
  <si>
    <t xml:space="preserve">ARCENANT -  soillot -  ZD 103  -  terre bois taillis- peut etre futur terrain a batir - </t>
  </si>
  <si>
    <t>ARCENANT-  le cornillot -  ZD 105  -  terre  - peut etre futur terrain a batir -</t>
  </si>
  <si>
    <t>ARCENANT  PETIT PARC  - zd 141 - le haut des pins - bois taillis  -</t>
  </si>
  <si>
    <t>ARCENANT  PETIT PARC  - zd 142 - le haut des pins - bois taillis  -</t>
  </si>
  <si>
    <t>TX POUR</t>
  </si>
  <si>
    <t>ABATTEMENT</t>
  </si>
  <si>
    <t>VALEUR</t>
  </si>
  <si>
    <t>A RETENIR</t>
  </si>
  <si>
    <t>POUR SUCCESSION</t>
  </si>
  <si>
    <t>a l'ouvree</t>
  </si>
  <si>
    <t>a adapter</t>
  </si>
  <si>
    <t>actualisation</t>
  </si>
  <si>
    <t>POUR IFI  2020</t>
  </si>
  <si>
    <t>POUR IFI 2020</t>
  </si>
  <si>
    <t>ZD 124</t>
  </si>
  <si>
    <t>ZD125</t>
  </si>
  <si>
    <t>ZD126</t>
  </si>
  <si>
    <t>ZD 141</t>
  </si>
  <si>
    <t>PARC</t>
  </si>
  <si>
    <t>PETIT PARC</t>
  </si>
  <si>
    <t>ZD142</t>
  </si>
  <si>
    <t>ZD 103</t>
  </si>
  <si>
    <t>SOILLOT</t>
  </si>
  <si>
    <t>ZD105</t>
  </si>
  <si>
    <t>CORINLLOT</t>
  </si>
  <si>
    <t>pomone et garage  POMMARD / BAIL</t>
  </si>
  <si>
    <t>cuverie et cave et caveau et  cour POMMARD: BAIL</t>
  </si>
  <si>
    <t>SUCCESSION JEAN GROS</t>
  </si>
  <si>
    <t>ET</t>
  </si>
  <si>
    <t>DONATION JEANINE</t>
  </si>
  <si>
    <t>DU 23 SEPT 2016</t>
  </si>
  <si>
    <t>FRANCOIS - NOTRE DAME DES COURANTS D AIR</t>
  </si>
  <si>
    <t>NOMME FERME DE LA METAIRIE</t>
  </si>
  <si>
    <t>BH41</t>
  </si>
  <si>
    <t>SOIT 118 M2</t>
  </si>
  <si>
    <t xml:space="preserve">les   3 lofts rue des naigeons   SOUS BAIL </t>
  </si>
  <si>
    <t>1 LOFT</t>
  </si>
  <si>
    <t>DONNE  EN JUILLET</t>
  </si>
  <si>
    <t>arcenant  zd 130 - derriere le bois de chevrey  - terre - bout de ma vigne - a mettre a bail  - 68 EUROS</t>
  </si>
  <si>
    <r>
      <t>bureaux  la garelle appart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etage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POMMARD / BAIL</t>
    </r>
  </si>
  <si>
    <t xml:space="preserve">CUMUL DES BIENS HORS OUTIL DE TRAVAIL </t>
  </si>
  <si>
    <t>ET IL FAUT DEDUIRE UN POURCENTAGE DE L HABIT PRINCIPALE</t>
  </si>
  <si>
    <t>Résidence principale POMMARD DONT 3 PIECES STE - QUE J AI REEVALUE</t>
  </si>
  <si>
    <t>donne</t>
  </si>
  <si>
    <r>
      <t xml:space="preserve">99 % de parts     </t>
    </r>
    <r>
      <rPr>
        <b/>
        <sz val="11"/>
        <color theme="1"/>
        <rFont val="Calibri"/>
        <family val="2"/>
        <scheme val="minor"/>
      </rPr>
      <t>ex sarl  VENDUE AU DOMAINE  et donne la ste</t>
    </r>
  </si>
  <si>
    <t xml:space="preserve">richebourg  - apport au gfa et donnnation </t>
  </si>
  <si>
    <t xml:space="preserve"> richebourg -L(4)Capport au gfa et donation </t>
  </si>
  <si>
    <r>
      <t xml:space="preserve">OTER 30 % soit si </t>
    </r>
    <r>
      <rPr>
        <b/>
        <sz val="11"/>
        <color theme="1"/>
        <rFont val="Calibri"/>
        <family val="2"/>
        <scheme val="minor"/>
      </rPr>
      <t xml:space="preserve">on met 600 000 euros </t>
    </r>
    <r>
      <rPr>
        <sz val="11"/>
        <color theme="1"/>
        <rFont val="Calibri"/>
        <family val="2"/>
        <scheme val="minor"/>
      </rPr>
      <t xml:space="preserve"> - deuire 180 000 : reste 420 000 -</t>
    </r>
  </si>
  <si>
    <t>total maison</t>
  </si>
  <si>
    <t xml:space="preserve">a verifier pour le reste </t>
  </si>
  <si>
    <t>verifie que ci-dessous est bien outil de travail meme si on recoit l usufruit</t>
  </si>
  <si>
    <t>amarock</t>
  </si>
  <si>
    <t xml:space="preserve">audi A3 </t>
  </si>
  <si>
    <t xml:space="preserve">af    pour parts de la sa      97,7 % - DONATION  de la ste  SAS AF GROS </t>
  </si>
  <si>
    <t xml:space="preserve">MEUBLES </t>
  </si>
  <si>
    <t>COMPTES COURANTS</t>
  </si>
  <si>
    <t>COMPTES DIVERSES</t>
  </si>
  <si>
    <t>VERIFIE EXONERATION</t>
  </si>
  <si>
    <r>
      <t xml:space="preserve">richebourg - </t>
    </r>
    <r>
      <rPr>
        <sz val="11"/>
        <color rgb="FFFF0000"/>
        <rFont val="Calibri"/>
        <family val="2"/>
        <scheme val="minor"/>
      </rPr>
      <t>JEANINE USUFRUIT  DE 46,71% PUIS RACHAT EN JUILLET 2020</t>
    </r>
  </si>
  <si>
    <r>
      <t xml:space="preserve">bourgogne hautes cotes de nuits - </t>
    </r>
    <r>
      <rPr>
        <sz val="11"/>
        <color rgb="FFFF0000"/>
        <rFont val="Calibri"/>
        <family val="2"/>
        <scheme val="minor"/>
      </rPr>
      <t>JEANINE USUFRUIT  DE 46,71% RACHAT EN JUILLET 2020</t>
    </r>
  </si>
  <si>
    <t>vigne de camaret louée a un viticulteur de camaret-  de 20000 on passe a 5000 vu le marasme en 2023</t>
  </si>
  <si>
    <t>on ote le pre boichat donne a caroline en 2022</t>
  </si>
  <si>
    <t>dijon appartement valeur de donation pour 70 000 euros</t>
  </si>
  <si>
    <t>nc  comptent plus</t>
  </si>
  <si>
    <t>POUR IFI AU 01/01/2023</t>
  </si>
  <si>
    <t>Abbatement de 30% pour residence principale plus de pieces pro</t>
  </si>
  <si>
    <t xml:space="preserve">APPART DIJON </t>
  </si>
  <si>
    <t xml:space="preserve">richebourg - </t>
  </si>
  <si>
    <t xml:space="preserve">bourgogne hautes cotes de nuits - </t>
  </si>
  <si>
    <t>SurfaceEn ouvrées</t>
  </si>
  <si>
    <t>Prix / ouvrée</t>
  </si>
  <si>
    <t>Total libre</t>
  </si>
  <si>
    <t>Valeur apres abattements de 82,78% pour outil pro</t>
  </si>
  <si>
    <t>Valeur totale</t>
  </si>
  <si>
    <t>FRANCOIS Ruine</t>
  </si>
  <si>
    <t xml:space="preserve">CAMARET Résidence secondaire </t>
  </si>
  <si>
    <t>Surf en Ha</t>
  </si>
  <si>
    <t>Abt BLT ?</t>
  </si>
  <si>
    <t>PERSO</t>
  </si>
  <si>
    <t>PROFESSIONNEL</t>
  </si>
  <si>
    <t>VALEUR POUR IFI</t>
  </si>
  <si>
    <t xml:space="preserve">Résidence principale POMMARD </t>
  </si>
  <si>
    <t>VALEUR DE BASE</t>
  </si>
  <si>
    <t>Calcul IFI</t>
  </si>
  <si>
    <t>Partie 0 à 800000€ à 0%</t>
  </si>
  <si>
    <t>Partie   2570000 à5000000 à 1%</t>
  </si>
  <si>
    <t>Partie  800000€ à 1300000 0,5%</t>
  </si>
  <si>
    <t>Partie   1300000 à 2570000 0,7%</t>
  </si>
  <si>
    <t>Total</t>
  </si>
  <si>
    <t>DANS DOMAINE</t>
  </si>
  <si>
    <t>Parcelles MAV emprunt déduit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</si>
</sst>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_-* #,##0.00\ _€_-;\-* #,##0.00\ _€_-;_-* &quot;-&quot;??\ _€_-;_-@_-"/>
    <numFmt numFmtId="165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CFC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3" fillId="0" borderId="1" xfId="0" applyFont="1" applyBorder="1"/>
    <xf numFmtId="0" fontId="5" fillId="3" borderId="1" xfId="0" applyFont="1" applyFill="1" applyBorder="1"/>
    <xf numFmtId="0" fontId="15" fillId="0" borderId="1" xfId="0" applyFont="1" applyBorder="1"/>
    <xf numFmtId="0" fontId="16" fillId="3" borderId="1" xfId="0" applyFont="1" applyFill="1" applyBorder="1"/>
    <xf numFmtId="0" fontId="16" fillId="0" borderId="1" xfId="0" applyFont="1" applyBorder="1"/>
    <xf numFmtId="0" fontId="17" fillId="3" borderId="1" xfId="0" applyFont="1" applyFill="1" applyBorder="1"/>
    <xf numFmtId="164" fontId="17" fillId="0" borderId="1" xfId="0" applyNumberFormat="1" applyFont="1" applyBorder="1"/>
    <xf numFmtId="0" fontId="0" fillId="5" borderId="0" xfId="0" applyFill="1"/>
    <xf numFmtId="164" fontId="0" fillId="5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14" fillId="7" borderId="1" xfId="0" applyFont="1" applyFill="1" applyBorder="1"/>
    <xf numFmtId="0" fontId="19" fillId="7" borderId="1" xfId="0" applyFont="1" applyFill="1" applyBorder="1"/>
    <xf numFmtId="164" fontId="18" fillId="0" borderId="1" xfId="1" applyFont="1" applyBorder="1"/>
    <xf numFmtId="0" fontId="18" fillId="0" borderId="1" xfId="0" applyFont="1" applyBorder="1"/>
    <xf numFmtId="2" fontId="18" fillId="5" borderId="1" xfId="0" applyNumberFormat="1" applyFont="1" applyFill="1" applyBorder="1"/>
    <xf numFmtId="164" fontId="18" fillId="5" borderId="1" xfId="1" applyFont="1" applyFill="1" applyBorder="1"/>
    <xf numFmtId="164" fontId="12" fillId="6" borderId="1" xfId="1" applyFont="1" applyFill="1" applyBorder="1"/>
    <xf numFmtId="164" fontId="0" fillId="0" borderId="1" xfId="1" applyFont="1" applyFill="1" applyBorder="1"/>
    <xf numFmtId="0" fontId="5" fillId="0" borderId="1" xfId="0" applyFont="1" applyBorder="1"/>
    <xf numFmtId="0" fontId="3" fillId="0" borderId="1" xfId="0" applyFont="1" applyBorder="1"/>
    <xf numFmtId="165" fontId="0" fillId="0" borderId="1" xfId="0" applyNumberFormat="1" applyBorder="1"/>
    <xf numFmtId="2" fontId="18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0" fillId="0" borderId="2" xfId="0" applyFont="1" applyBorder="1"/>
    <xf numFmtId="2" fontId="18" fillId="0" borderId="5" xfId="1" applyNumberFormat="1" applyFont="1" applyFill="1" applyBorder="1" applyAlignment="1">
      <alignment horizontal="center"/>
    </xf>
    <xf numFmtId="2" fontId="18" fillId="0" borderId="6" xfId="1" applyNumberFormat="1" applyFont="1" applyFill="1" applyBorder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0" borderId="2" xfId="1" applyNumberFormat="1" applyFont="1" applyFill="1" applyBorder="1" applyAlignment="1">
      <alignment horizontal="center"/>
    </xf>
    <xf numFmtId="0" fontId="23" fillId="0" borderId="1" xfId="0" applyFont="1" applyBorder="1"/>
    <xf numFmtId="2" fontId="22" fillId="8" borderId="1" xfId="0" applyNumberFormat="1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Font="1" applyFill="1" applyBorder="1"/>
    <xf numFmtId="2" fontId="18" fillId="9" borderId="1" xfId="1" applyNumberFormat="1" applyFont="1" applyFill="1" applyBorder="1" applyAlignment="1">
      <alignment horizontal="center"/>
    </xf>
    <xf numFmtId="2" fontId="18" fillId="9" borderId="1" xfId="0" applyNumberFormat="1" applyFont="1" applyFill="1" applyBorder="1" applyAlignment="1">
      <alignment horizontal="center"/>
    </xf>
    <xf numFmtId="2" fontId="22" fillId="0" borderId="0" xfId="0" applyNumberFormat="1" applyFont="1"/>
    <xf numFmtId="2" fontId="21" fillId="0" borderId="1" xfId="1" applyNumberFormat="1" applyFont="1" applyBorder="1"/>
    <xf numFmtId="0" fontId="3" fillId="0" borderId="5" xfId="0" applyFont="1" applyBorder="1"/>
    <xf numFmtId="165" fontId="0" fillId="0" borderId="0" xfId="0" applyNumberFormat="1"/>
    <xf numFmtId="0" fontId="1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2" fontId="8" fillId="5" borderId="0" xfId="0" applyNumberFormat="1" applyFont="1" applyFill="1" applyAlignment="1">
      <alignment horizontal="center"/>
    </xf>
    <xf numFmtId="2" fontId="8" fillId="5" borderId="0" xfId="0" applyNumberFormat="1" applyFont="1" applyFill="1"/>
    <xf numFmtId="0" fontId="3" fillId="0" borderId="6" xfId="0" applyFont="1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/>
    <xf numFmtId="164" fontId="0" fillId="0" borderId="0" xfId="1" applyFont="1" applyFill="1" applyBorder="1"/>
    <xf numFmtId="2" fontId="18" fillId="0" borderId="0" xfId="1" applyNumberFormat="1" applyFont="1" applyFill="1" applyBorder="1" applyAlignment="1">
      <alignment horizontal="center"/>
    </xf>
    <xf numFmtId="0" fontId="2" fillId="0" borderId="0" xfId="0" applyFont="1"/>
    <xf numFmtId="0" fontId="13" fillId="0" borderId="6" xfId="0" applyFont="1" applyBorder="1"/>
    <xf numFmtId="0" fontId="6" fillId="0" borderId="6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center"/>
    </xf>
    <xf numFmtId="2" fontId="0" fillId="0" borderId="0" xfId="0" applyNumberFormat="1"/>
    <xf numFmtId="9" fontId="0" fillId="0" borderId="0" xfId="0" applyNumberFormat="1"/>
    <xf numFmtId="2" fontId="22" fillId="0" borderId="3" xfId="1" applyNumberFormat="1" applyFont="1" applyFill="1" applyBorder="1"/>
    <xf numFmtId="2" fontId="22" fillId="0" borderId="3" xfId="0" applyNumberFormat="1" applyFont="1" applyBorder="1"/>
    <xf numFmtId="2" fontId="22" fillId="0" borderId="16" xfId="1" applyNumberFormat="1" applyFont="1" applyFill="1" applyBorder="1"/>
    <xf numFmtId="2" fontId="22" fillId="0" borderId="12" xfId="1" applyNumberFormat="1" applyFont="1" applyFill="1" applyBorder="1"/>
    <xf numFmtId="2" fontId="22" fillId="0" borderId="17" xfId="1" applyNumberFormat="1" applyFont="1" applyFill="1" applyBorder="1"/>
    <xf numFmtId="2" fontId="22" fillId="0" borderId="12" xfId="0" applyNumberFormat="1" applyFont="1" applyBorder="1"/>
    <xf numFmtId="2" fontId="21" fillId="0" borderId="3" xfId="0" applyNumberFormat="1" applyFont="1" applyBorder="1"/>
    <xf numFmtId="2" fontId="8" fillId="5" borderId="1" xfId="0" applyNumberFormat="1" applyFont="1" applyFill="1" applyBorder="1"/>
    <xf numFmtId="6" fontId="19" fillId="0" borderId="0" xfId="0" applyNumberFormat="1" applyFont="1"/>
    <xf numFmtId="6" fontId="8" fillId="0" borderId="2" xfId="0" applyNumberFormat="1" applyFont="1" applyBorder="1"/>
    <xf numFmtId="2" fontId="22" fillId="5" borderId="11" xfId="0" applyNumberFormat="1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2" fontId="22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/>
    </xf>
    <xf numFmtId="164" fontId="3" fillId="5" borderId="13" xfId="0" applyNumberFormat="1" applyFont="1" applyFill="1" applyBorder="1" applyAlignment="1">
      <alignment horizontal="center"/>
    </xf>
    <xf numFmtId="164" fontId="3" fillId="5" borderId="14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CFC68"/>
      <color rgb="FFD1FFFF"/>
      <color rgb="FF99FFCC"/>
      <color rgb="FF0033CC"/>
      <color rgb="FFFFD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workbookViewId="0">
      <selection sqref="A1:J118"/>
    </sheetView>
  </sheetViews>
  <sheetFormatPr baseColWidth="10" defaultRowHeight="14.5" x14ac:dyDescent="0.35"/>
  <cols>
    <col min="1" max="1" width="15" customWidth="1"/>
    <col min="2" max="2" width="22.453125" bestFit="1" customWidth="1"/>
    <col min="3" max="3" width="66.26953125" bestFit="1" customWidth="1"/>
    <col min="4" max="4" width="9.54296875" customWidth="1"/>
    <col min="5" max="5" width="12.81640625" bestFit="1" customWidth="1"/>
    <col min="6" max="6" width="14.453125" bestFit="1" customWidth="1"/>
    <col min="7" max="7" width="17.453125" bestFit="1" customWidth="1"/>
    <col min="8" max="8" width="10.26953125" customWidth="1"/>
    <col min="9" max="10" width="23" bestFit="1" customWidth="1"/>
  </cols>
  <sheetData>
    <row r="1" spans="1:10" x14ac:dyDescent="0.35">
      <c r="B1" s="1"/>
      <c r="C1" s="1"/>
      <c r="D1" s="1"/>
      <c r="E1" s="1"/>
      <c r="F1" s="9" t="s">
        <v>12</v>
      </c>
      <c r="G1" s="11" t="s">
        <v>2</v>
      </c>
      <c r="H1" s="12" t="s">
        <v>44</v>
      </c>
      <c r="I1" s="14" t="s">
        <v>46</v>
      </c>
    </row>
    <row r="2" spans="1:10" ht="18.5" x14ac:dyDescent="0.45">
      <c r="B2" s="1"/>
      <c r="C2" s="1"/>
      <c r="D2" s="1"/>
      <c r="E2" s="1"/>
      <c r="F2" s="15" t="s">
        <v>49</v>
      </c>
      <c r="G2" s="11" t="s">
        <v>26</v>
      </c>
      <c r="H2" s="12" t="s">
        <v>45</v>
      </c>
      <c r="I2" s="14" t="s">
        <v>47</v>
      </c>
    </row>
    <row r="3" spans="1:10" x14ac:dyDescent="0.35">
      <c r="B3" s="1"/>
      <c r="C3" s="1"/>
      <c r="D3" s="1"/>
      <c r="E3" s="1"/>
      <c r="F3" s="16" t="s">
        <v>50</v>
      </c>
      <c r="G3" s="11" t="s">
        <v>27</v>
      </c>
      <c r="H3" s="13">
        <v>-0.5</v>
      </c>
      <c r="I3" s="14" t="s">
        <v>48</v>
      </c>
    </row>
    <row r="4" spans="1:10" ht="21" x14ac:dyDescent="0.5">
      <c r="B4" s="24" t="s">
        <v>52</v>
      </c>
      <c r="C4" s="1"/>
      <c r="D4" s="1"/>
      <c r="E4" s="1"/>
      <c r="F4" s="17" t="s">
        <v>51</v>
      </c>
      <c r="G4" s="10"/>
      <c r="H4" s="10"/>
      <c r="I4" s="18" t="s">
        <v>53</v>
      </c>
    </row>
    <row r="5" spans="1:10" x14ac:dyDescent="0.35">
      <c r="B5" s="1"/>
      <c r="C5" s="1"/>
      <c r="D5" s="1"/>
      <c r="E5" s="1"/>
      <c r="F5" s="1"/>
      <c r="G5" s="1"/>
      <c r="H5" s="1"/>
      <c r="I5" s="1"/>
    </row>
    <row r="6" spans="1:10" ht="18.5" x14ac:dyDescent="0.45">
      <c r="B6" s="1"/>
      <c r="C6" s="25" t="s">
        <v>82</v>
      </c>
      <c r="D6" s="1"/>
      <c r="E6" s="1"/>
      <c r="F6" s="1"/>
      <c r="G6" s="1"/>
      <c r="H6" s="1"/>
      <c r="I6" s="43">
        <v>420000</v>
      </c>
      <c r="J6" s="43">
        <v>800000</v>
      </c>
    </row>
    <row r="7" spans="1:10" ht="18.5" x14ac:dyDescent="0.45">
      <c r="B7" s="1"/>
      <c r="C7" s="33" t="s">
        <v>87</v>
      </c>
      <c r="D7" s="1"/>
      <c r="E7" s="1"/>
      <c r="F7" s="1"/>
      <c r="G7" s="1"/>
      <c r="H7" s="1"/>
      <c r="I7" s="44"/>
    </row>
    <row r="8" spans="1:10" ht="18.5" x14ac:dyDescent="0.45">
      <c r="B8" s="1"/>
      <c r="C8" s="1"/>
      <c r="D8" s="1"/>
      <c r="E8" s="1"/>
      <c r="F8" s="1"/>
      <c r="G8" s="1"/>
      <c r="H8" s="1"/>
      <c r="I8" s="44"/>
    </row>
    <row r="9" spans="1:10" ht="18.5" x14ac:dyDescent="0.45">
      <c r="B9" s="1" t="s">
        <v>29</v>
      </c>
      <c r="C9" s="4" t="s">
        <v>79</v>
      </c>
      <c r="D9" s="1"/>
      <c r="E9" s="1"/>
      <c r="F9" s="1"/>
      <c r="G9" s="2">
        <v>50000</v>
      </c>
      <c r="H9" s="1"/>
      <c r="I9" s="43"/>
    </row>
    <row r="10" spans="1:10" ht="18.5" x14ac:dyDescent="0.45">
      <c r="B10" s="1"/>
      <c r="C10" s="1"/>
      <c r="D10" s="1"/>
      <c r="E10" s="1"/>
      <c r="F10" s="1"/>
      <c r="G10" s="1"/>
      <c r="H10" s="1"/>
      <c r="I10" s="44"/>
    </row>
    <row r="11" spans="1:10" ht="18.5" x14ac:dyDescent="0.45">
      <c r="B11" s="1" t="s">
        <v>29</v>
      </c>
      <c r="C11" s="3" t="s">
        <v>65</v>
      </c>
      <c r="D11" s="1"/>
      <c r="E11" s="1"/>
      <c r="F11" s="1"/>
      <c r="G11" s="2">
        <v>130000</v>
      </c>
      <c r="H11" s="1"/>
      <c r="I11" s="43"/>
    </row>
    <row r="12" spans="1:10" ht="18.5" x14ac:dyDescent="0.45">
      <c r="B12" s="1"/>
      <c r="C12" s="1"/>
      <c r="D12" s="1"/>
      <c r="E12" s="1"/>
      <c r="F12" s="1"/>
      <c r="G12" s="1"/>
      <c r="H12" s="1"/>
      <c r="I12" s="44"/>
    </row>
    <row r="13" spans="1:10" ht="18.5" x14ac:dyDescent="0.45">
      <c r="B13" s="1" t="s">
        <v>29</v>
      </c>
      <c r="C13" s="5" t="s">
        <v>66</v>
      </c>
      <c r="D13" s="1"/>
      <c r="E13" s="1"/>
      <c r="F13" s="1"/>
      <c r="G13" s="2">
        <v>150000</v>
      </c>
      <c r="H13" s="1"/>
      <c r="I13" s="43"/>
    </row>
    <row r="14" spans="1:10" ht="18.5" x14ac:dyDescent="0.45">
      <c r="A14" s="31" t="s">
        <v>88</v>
      </c>
      <c r="B14" s="32">
        <v>930000</v>
      </c>
      <c r="C14" s="1"/>
      <c r="D14" s="1"/>
      <c r="E14" s="1"/>
      <c r="F14" s="1"/>
      <c r="G14" s="1"/>
      <c r="H14" s="1"/>
      <c r="I14" s="44"/>
    </row>
    <row r="15" spans="1:10" ht="18.5" x14ac:dyDescent="0.45">
      <c r="B15" s="1"/>
      <c r="C15" s="3" t="s">
        <v>32</v>
      </c>
      <c r="D15" s="1"/>
      <c r="E15" s="1"/>
      <c r="F15" s="1"/>
      <c r="G15" s="1"/>
      <c r="H15" s="1"/>
      <c r="I15" s="43">
        <v>500000</v>
      </c>
      <c r="J15" s="43">
        <v>750000</v>
      </c>
    </row>
    <row r="16" spans="1:10" ht="18.5" x14ac:dyDescent="0.45">
      <c r="B16" s="1"/>
      <c r="C16" s="1"/>
      <c r="D16" s="1"/>
      <c r="E16" s="1"/>
      <c r="F16" s="1"/>
      <c r="G16" s="1"/>
      <c r="H16" s="1"/>
      <c r="I16" s="44"/>
    </row>
    <row r="17" spans="2:10" ht="18.5" x14ac:dyDescent="0.45">
      <c r="B17" s="1"/>
      <c r="C17" s="7" t="s">
        <v>33</v>
      </c>
      <c r="D17" s="1"/>
      <c r="E17" s="1"/>
      <c r="F17" s="1"/>
      <c r="G17" s="1"/>
      <c r="H17" s="1"/>
      <c r="I17" s="43">
        <v>150000</v>
      </c>
      <c r="J17" s="43">
        <v>150000</v>
      </c>
    </row>
    <row r="18" spans="2:10" ht="18.5" x14ac:dyDescent="0.45">
      <c r="B18" s="1"/>
      <c r="C18" s="1"/>
      <c r="D18" s="1"/>
      <c r="E18" s="1"/>
      <c r="F18" s="1"/>
      <c r="G18" s="1"/>
      <c r="H18" s="1"/>
      <c r="I18" s="44"/>
      <c r="J18" s="44"/>
    </row>
    <row r="19" spans="2:10" ht="18.5" x14ac:dyDescent="0.45">
      <c r="B19" s="1" t="s">
        <v>30</v>
      </c>
      <c r="C19" s="3" t="s">
        <v>75</v>
      </c>
      <c r="D19" s="1"/>
      <c r="E19" s="1"/>
      <c r="F19" s="1"/>
      <c r="G19" s="2">
        <v>140000</v>
      </c>
      <c r="H19" s="1"/>
      <c r="I19" s="44"/>
      <c r="J19" s="44"/>
    </row>
    <row r="20" spans="2:10" ht="18.5" x14ac:dyDescent="0.45">
      <c r="B20" s="1"/>
      <c r="C20" s="1" t="s">
        <v>76</v>
      </c>
      <c r="D20" s="1"/>
      <c r="E20" s="1"/>
      <c r="F20" s="1"/>
      <c r="G20" s="1"/>
      <c r="H20" s="1"/>
      <c r="I20" s="43">
        <v>60000</v>
      </c>
      <c r="J20" s="43">
        <v>60000</v>
      </c>
    </row>
    <row r="21" spans="2:10" ht="18.5" x14ac:dyDescent="0.45">
      <c r="B21" s="1"/>
      <c r="C21" s="1"/>
      <c r="D21" s="1"/>
      <c r="E21" s="1"/>
      <c r="F21" s="1"/>
      <c r="G21" s="1"/>
      <c r="H21" s="1"/>
      <c r="I21" s="44"/>
      <c r="J21" s="44"/>
    </row>
    <row r="22" spans="2:10" ht="30" x14ac:dyDescent="0.45">
      <c r="B22" s="6" t="s">
        <v>34</v>
      </c>
      <c r="C22" s="7" t="s">
        <v>100</v>
      </c>
      <c r="D22" s="1"/>
      <c r="E22" s="1"/>
      <c r="F22" s="1"/>
      <c r="G22" s="1"/>
      <c r="H22" s="1"/>
      <c r="I22" s="43">
        <v>5000</v>
      </c>
      <c r="J22" s="43">
        <v>5000</v>
      </c>
    </row>
    <row r="23" spans="2:10" ht="18.5" x14ac:dyDescent="0.45">
      <c r="B23" s="1"/>
      <c r="C23" s="1"/>
      <c r="D23" s="1"/>
      <c r="E23" s="1"/>
      <c r="F23" s="1"/>
      <c r="G23" s="1"/>
      <c r="H23" s="1"/>
      <c r="I23" s="44"/>
      <c r="J23" s="44"/>
    </row>
    <row r="24" spans="2:10" ht="18.5" x14ac:dyDescent="0.45">
      <c r="B24" s="6" t="s">
        <v>35</v>
      </c>
      <c r="C24" s="3" t="s">
        <v>10</v>
      </c>
      <c r="D24" s="1"/>
      <c r="E24" s="1"/>
      <c r="F24" s="1"/>
      <c r="G24" s="2">
        <v>20000</v>
      </c>
      <c r="H24" s="1"/>
      <c r="I24" s="43"/>
      <c r="J24" s="43"/>
    </row>
    <row r="25" spans="2:10" ht="18.5" x14ac:dyDescent="0.45">
      <c r="B25" s="1"/>
      <c r="C25" s="1"/>
      <c r="D25" s="1"/>
      <c r="E25" s="1"/>
      <c r="F25" s="1"/>
      <c r="G25" s="1"/>
      <c r="H25" s="1"/>
      <c r="I25" s="44"/>
      <c r="J25" s="44"/>
    </row>
    <row r="26" spans="2:10" ht="18.5" x14ac:dyDescent="0.45">
      <c r="B26" s="1" t="s">
        <v>67</v>
      </c>
      <c r="C26" s="8" t="s">
        <v>37</v>
      </c>
      <c r="D26" s="19" t="s">
        <v>54</v>
      </c>
      <c r="E26" s="19">
        <v>4.3453999999999997</v>
      </c>
      <c r="F26" s="19" t="s">
        <v>58</v>
      </c>
      <c r="G26" s="19">
        <v>4355</v>
      </c>
      <c r="H26" s="19"/>
      <c r="I26" s="46">
        <v>4355</v>
      </c>
      <c r="J26" s="46">
        <v>4355</v>
      </c>
    </row>
    <row r="27" spans="2:10" ht="18.5" x14ac:dyDescent="0.45">
      <c r="B27" s="1" t="s">
        <v>68</v>
      </c>
      <c r="C27" s="8" t="s">
        <v>36</v>
      </c>
      <c r="D27" s="19" t="s">
        <v>55</v>
      </c>
      <c r="E27" s="19">
        <v>10.1982</v>
      </c>
      <c r="F27" s="19" t="s">
        <v>58</v>
      </c>
      <c r="G27" s="19">
        <v>5099</v>
      </c>
      <c r="H27" s="19"/>
      <c r="I27" s="46">
        <v>5099</v>
      </c>
      <c r="J27" s="46">
        <v>5099</v>
      </c>
    </row>
    <row r="28" spans="2:10" ht="18.5" x14ac:dyDescent="0.45">
      <c r="B28" s="1" t="s">
        <v>69</v>
      </c>
      <c r="C28" s="8" t="s">
        <v>38</v>
      </c>
      <c r="D28" s="19" t="s">
        <v>56</v>
      </c>
      <c r="E28" s="19">
        <v>4.7622999999999998</v>
      </c>
      <c r="F28" s="19" t="s">
        <v>58</v>
      </c>
      <c r="G28" s="19">
        <v>2381</v>
      </c>
      <c r="H28" s="19"/>
      <c r="I28" s="46">
        <v>2381</v>
      </c>
      <c r="J28" s="46">
        <v>2381</v>
      </c>
    </row>
    <row r="29" spans="2:10" ht="18.5" x14ac:dyDescent="0.45">
      <c r="B29" s="1" t="s">
        <v>70</v>
      </c>
      <c r="C29" s="8" t="s">
        <v>42</v>
      </c>
      <c r="D29" s="19" t="s">
        <v>57</v>
      </c>
      <c r="E29" s="19">
        <v>0.41070000000000001</v>
      </c>
      <c r="F29" s="19" t="s">
        <v>59</v>
      </c>
      <c r="G29" s="19">
        <v>205</v>
      </c>
      <c r="H29" s="19"/>
      <c r="I29" s="46">
        <v>205</v>
      </c>
      <c r="J29" s="46">
        <v>205</v>
      </c>
    </row>
    <row r="30" spans="2:10" ht="18.5" x14ac:dyDescent="0.45">
      <c r="B30" s="1"/>
      <c r="C30" s="8" t="s">
        <v>43</v>
      </c>
      <c r="D30" s="19" t="s">
        <v>60</v>
      </c>
      <c r="E30" s="19">
        <v>1.2452000000000001</v>
      </c>
      <c r="F30" s="19" t="s">
        <v>59</v>
      </c>
      <c r="G30" s="19">
        <v>2490</v>
      </c>
      <c r="H30" s="19"/>
      <c r="I30" s="46">
        <v>2490</v>
      </c>
      <c r="J30" s="46">
        <v>2490</v>
      </c>
    </row>
    <row r="31" spans="2:10" ht="18.5" x14ac:dyDescent="0.45">
      <c r="B31" s="1"/>
      <c r="C31" s="19"/>
      <c r="D31" s="19"/>
      <c r="E31" s="19">
        <f>SUM(E26:E30)</f>
        <v>20.9618</v>
      </c>
      <c r="F31" s="19"/>
      <c r="G31" s="19"/>
      <c r="H31" s="19"/>
      <c r="I31" s="46"/>
      <c r="J31" s="46"/>
    </row>
    <row r="32" spans="2:10" ht="18.5" x14ac:dyDescent="0.45">
      <c r="B32" s="1"/>
      <c r="C32" s="19"/>
      <c r="D32" s="19"/>
      <c r="E32" s="19"/>
      <c r="F32" s="19"/>
      <c r="G32" s="19"/>
      <c r="H32" s="19"/>
      <c r="I32" s="46"/>
      <c r="J32" s="46"/>
    </row>
    <row r="33" spans="2:10" ht="30" x14ac:dyDescent="0.45">
      <c r="B33" s="1"/>
      <c r="C33" s="8" t="s">
        <v>40</v>
      </c>
      <c r="D33" s="19" t="s">
        <v>61</v>
      </c>
      <c r="E33" s="19">
        <v>1.3744000000000001</v>
      </c>
      <c r="F33" s="19" t="s">
        <v>62</v>
      </c>
      <c r="G33" s="19">
        <v>2371</v>
      </c>
      <c r="H33" s="19"/>
      <c r="I33" s="46">
        <v>2371</v>
      </c>
      <c r="J33" s="46">
        <v>2371</v>
      </c>
    </row>
    <row r="34" spans="2:10" ht="18.5" x14ac:dyDescent="0.45">
      <c r="B34" s="1"/>
      <c r="C34" s="8" t="s">
        <v>41</v>
      </c>
      <c r="D34" s="19" t="s">
        <v>63</v>
      </c>
      <c r="E34" s="19">
        <v>0.71540000000000004</v>
      </c>
      <c r="F34" s="19" t="s">
        <v>64</v>
      </c>
      <c r="G34" s="19">
        <v>1269</v>
      </c>
      <c r="H34" s="19"/>
      <c r="I34" s="46">
        <v>1269</v>
      </c>
      <c r="J34" s="46">
        <v>1269</v>
      </c>
    </row>
    <row r="35" spans="2:10" ht="18.5" x14ac:dyDescent="0.45">
      <c r="B35" s="1"/>
      <c r="C35" s="19"/>
      <c r="D35" s="19"/>
      <c r="E35" s="19"/>
      <c r="F35" s="19"/>
      <c r="G35" s="19"/>
      <c r="H35" s="19"/>
      <c r="I35" s="45"/>
      <c r="J35" s="45"/>
    </row>
    <row r="36" spans="2:10" ht="18.5" x14ac:dyDescent="0.45">
      <c r="B36" s="1"/>
      <c r="C36" s="19"/>
      <c r="D36" s="19"/>
      <c r="E36" s="19"/>
      <c r="F36" s="19"/>
      <c r="G36" s="19"/>
      <c r="H36" s="19"/>
      <c r="I36" s="45"/>
      <c r="J36" s="45"/>
    </row>
    <row r="37" spans="2:10" ht="18.5" x14ac:dyDescent="0.45">
      <c r="B37" s="1"/>
      <c r="C37" s="19"/>
      <c r="D37" s="19"/>
      <c r="E37" s="19"/>
      <c r="F37" s="19"/>
      <c r="G37" s="19"/>
      <c r="H37" s="19"/>
      <c r="I37" s="45"/>
      <c r="J37" s="45"/>
    </row>
    <row r="38" spans="2:10" ht="18.5" x14ac:dyDescent="0.45">
      <c r="B38" s="1"/>
      <c r="C38" s="8"/>
      <c r="D38" s="19"/>
      <c r="E38" s="19"/>
      <c r="F38" s="19"/>
      <c r="G38" s="19"/>
      <c r="H38" s="19"/>
      <c r="I38" s="46"/>
      <c r="J38" s="46"/>
    </row>
    <row r="39" spans="2:10" x14ac:dyDescent="0.35">
      <c r="B39" s="1"/>
      <c r="C39" s="3" t="s">
        <v>101</v>
      </c>
      <c r="D39" s="1"/>
      <c r="E39" s="1"/>
      <c r="F39" s="1"/>
      <c r="G39" s="1"/>
      <c r="H39" s="1"/>
      <c r="I39" s="2"/>
      <c r="J39" s="2"/>
    </row>
    <row r="40" spans="2:10" x14ac:dyDescent="0.35">
      <c r="B40" s="1"/>
      <c r="C40" s="1"/>
      <c r="D40" s="1"/>
      <c r="E40" s="1"/>
      <c r="F40" s="1"/>
      <c r="G40" s="1"/>
      <c r="H40" s="1"/>
      <c r="I40" s="2"/>
      <c r="J40" s="2"/>
    </row>
    <row r="41" spans="2:10" x14ac:dyDescent="0.35">
      <c r="B41" s="1"/>
      <c r="C41" s="1"/>
      <c r="D41" s="1"/>
      <c r="E41" s="1"/>
      <c r="F41" s="1"/>
      <c r="G41" s="1"/>
      <c r="H41" s="1"/>
      <c r="I41" s="2"/>
      <c r="J41" s="2"/>
    </row>
    <row r="42" spans="2:10" x14ac:dyDescent="0.35">
      <c r="B42" s="1"/>
      <c r="C42" s="3" t="s">
        <v>8</v>
      </c>
      <c r="D42" s="1"/>
      <c r="E42" s="1"/>
      <c r="F42" s="1"/>
      <c r="G42" s="1"/>
      <c r="H42" s="1"/>
      <c r="I42" s="2"/>
      <c r="J42" s="2"/>
    </row>
    <row r="43" spans="2:10" x14ac:dyDescent="0.35">
      <c r="B43" s="1"/>
      <c r="C43" s="3" t="s">
        <v>9</v>
      </c>
      <c r="D43" s="1"/>
      <c r="E43" s="1"/>
      <c r="F43" s="1"/>
      <c r="G43" s="1"/>
      <c r="H43" s="1"/>
      <c r="I43" s="2"/>
      <c r="J43" s="2"/>
    </row>
    <row r="44" spans="2:10" x14ac:dyDescent="0.35">
      <c r="B44" s="1" t="s">
        <v>13</v>
      </c>
      <c r="C44" s="3" t="s">
        <v>14</v>
      </c>
      <c r="D44" s="1"/>
      <c r="E44" s="1"/>
      <c r="F44" s="1"/>
      <c r="G44" s="1"/>
      <c r="H44" s="1"/>
      <c r="I44" s="2"/>
      <c r="J44" s="2"/>
    </row>
    <row r="45" spans="2:10" x14ac:dyDescent="0.35">
      <c r="B45" s="1"/>
      <c r="C45" s="3"/>
      <c r="D45" s="1"/>
      <c r="E45" s="1"/>
      <c r="F45" s="1"/>
      <c r="G45" s="1"/>
      <c r="H45" s="1"/>
      <c r="I45" s="2"/>
      <c r="J45" s="2"/>
    </row>
    <row r="46" spans="2:10" x14ac:dyDescent="0.35">
      <c r="B46" s="1"/>
      <c r="C46" s="3"/>
      <c r="D46" s="1"/>
      <c r="E46" s="1"/>
      <c r="F46" s="1"/>
      <c r="G46" s="1"/>
      <c r="H46" s="1"/>
      <c r="I46" s="2"/>
      <c r="J46" s="2"/>
    </row>
    <row r="47" spans="2:10" ht="21" x14ac:dyDescent="0.5">
      <c r="B47" s="1"/>
      <c r="C47" s="22" t="s">
        <v>71</v>
      </c>
      <c r="D47" s="21" t="s">
        <v>73</v>
      </c>
      <c r="E47" s="21">
        <v>1.18E-2</v>
      </c>
      <c r="F47" s="21" t="s">
        <v>74</v>
      </c>
      <c r="G47" s="21"/>
      <c r="H47" s="21"/>
      <c r="I47" s="47">
        <v>17000</v>
      </c>
      <c r="J47" s="47">
        <v>17000</v>
      </c>
    </row>
    <row r="48" spans="2:10" x14ac:dyDescent="0.35">
      <c r="B48" s="1"/>
      <c r="C48" s="23" t="s">
        <v>72</v>
      </c>
      <c r="D48" s="21"/>
      <c r="E48" s="21"/>
      <c r="F48" s="21"/>
      <c r="G48" s="21"/>
      <c r="H48" s="21"/>
      <c r="I48" s="21"/>
      <c r="J48" s="21"/>
    </row>
    <row r="49" spans="1:10" x14ac:dyDescent="0.35">
      <c r="B49" s="1"/>
      <c r="C49" s="3"/>
      <c r="D49" s="1"/>
      <c r="E49" s="1"/>
      <c r="F49" s="1"/>
      <c r="G49" s="1"/>
      <c r="H49" s="1"/>
      <c r="I49" s="1"/>
      <c r="J49" s="1"/>
    </row>
    <row r="50" spans="1:10" x14ac:dyDescent="0.35">
      <c r="B50" s="1"/>
      <c r="C50" s="3" t="s">
        <v>102</v>
      </c>
      <c r="D50" s="1"/>
      <c r="E50" s="1"/>
      <c r="F50" s="1"/>
      <c r="G50" s="1"/>
      <c r="H50" s="1"/>
      <c r="I50" s="1">
        <v>70000</v>
      </c>
      <c r="J50" s="1">
        <v>70000</v>
      </c>
    </row>
    <row r="51" spans="1:10" x14ac:dyDescent="0.35">
      <c r="B51" s="1"/>
      <c r="C51" s="3"/>
      <c r="D51" s="1"/>
      <c r="E51" s="1"/>
      <c r="F51" s="1"/>
      <c r="G51" s="1"/>
      <c r="H51" s="1"/>
      <c r="I51" s="1"/>
      <c r="J51" s="1"/>
    </row>
    <row r="52" spans="1:10" ht="21" x14ac:dyDescent="0.5">
      <c r="B52" s="1"/>
      <c r="C52" s="29" t="s">
        <v>80</v>
      </c>
      <c r="D52" s="26"/>
      <c r="E52" s="26"/>
      <c r="F52" s="26"/>
      <c r="G52" s="26"/>
      <c r="H52" s="26"/>
      <c r="I52" s="30">
        <f>SUM(I6:I51)</f>
        <v>1240170</v>
      </c>
      <c r="J52" s="30">
        <f>SUM(J6:J51)</f>
        <v>1870170</v>
      </c>
    </row>
    <row r="53" spans="1:10" ht="15.5" x14ac:dyDescent="0.35">
      <c r="B53" s="1"/>
      <c r="C53" s="27" t="s">
        <v>81</v>
      </c>
      <c r="D53" s="28"/>
      <c r="E53" s="1"/>
      <c r="F53" s="1"/>
      <c r="G53" s="1"/>
      <c r="H53" s="1"/>
      <c r="I53" s="1"/>
    </row>
    <row r="54" spans="1:10" x14ac:dyDescent="0.35">
      <c r="B54" s="1"/>
      <c r="C54" s="3"/>
      <c r="D54" s="1"/>
      <c r="E54" s="1"/>
      <c r="F54" s="1"/>
      <c r="G54" s="1"/>
      <c r="H54" s="1"/>
      <c r="I54" s="1"/>
    </row>
    <row r="55" spans="1:10" x14ac:dyDescent="0.35">
      <c r="A55" s="33"/>
      <c r="B55" s="40" t="s">
        <v>89</v>
      </c>
      <c r="C55" s="40" t="s">
        <v>90</v>
      </c>
      <c r="D55" s="33"/>
      <c r="E55" s="33"/>
      <c r="F55" s="33"/>
      <c r="G55" s="33"/>
      <c r="H55" s="33"/>
      <c r="I55" s="33"/>
    </row>
    <row r="56" spans="1:10" x14ac:dyDescent="0.35">
      <c r="A56" s="33"/>
      <c r="B56" s="33"/>
      <c r="C56" s="33"/>
      <c r="D56" s="33"/>
      <c r="E56" s="33"/>
      <c r="F56" s="33"/>
      <c r="G56" s="33"/>
      <c r="H56" s="33"/>
      <c r="I56" s="33"/>
    </row>
    <row r="57" spans="1:10" x14ac:dyDescent="0.35">
      <c r="A57" s="33"/>
      <c r="B57" s="33"/>
      <c r="C57" s="33"/>
      <c r="D57" s="33"/>
      <c r="E57" s="33"/>
      <c r="F57" s="33"/>
      <c r="G57" s="33"/>
      <c r="H57" s="33"/>
      <c r="I57" s="33"/>
    </row>
    <row r="58" spans="1:10" x14ac:dyDescent="0.35">
      <c r="A58" s="33" t="s">
        <v>83</v>
      </c>
      <c r="B58" s="33" t="s">
        <v>29</v>
      </c>
      <c r="C58" s="33" t="s">
        <v>11</v>
      </c>
      <c r="D58" s="33">
        <v>0.13339999999999999</v>
      </c>
      <c r="E58" s="34"/>
      <c r="F58" s="33"/>
      <c r="G58" s="33"/>
      <c r="H58" s="33"/>
      <c r="I58" s="33"/>
    </row>
    <row r="59" spans="1:10" x14ac:dyDescent="0.35">
      <c r="A59" s="33"/>
      <c r="B59" s="33"/>
      <c r="C59" s="33"/>
      <c r="D59" s="33"/>
      <c r="E59" s="33"/>
      <c r="F59" s="33"/>
      <c r="G59" s="33"/>
      <c r="H59" s="33"/>
      <c r="I59" s="33"/>
    </row>
    <row r="60" spans="1:10" x14ac:dyDescent="0.35">
      <c r="A60" s="33" t="s">
        <v>83</v>
      </c>
      <c r="B60" s="33" t="s">
        <v>29</v>
      </c>
      <c r="C60" s="33" t="s">
        <v>6</v>
      </c>
      <c r="D60" s="33">
        <v>0.3367</v>
      </c>
      <c r="E60" s="34"/>
      <c r="F60" s="33"/>
      <c r="G60" s="33"/>
      <c r="H60" s="33"/>
      <c r="I60" s="33"/>
    </row>
    <row r="61" spans="1:10" x14ac:dyDescent="0.35">
      <c r="A61" s="33"/>
      <c r="B61" s="33"/>
      <c r="C61" s="33"/>
      <c r="D61" s="33"/>
      <c r="E61" s="34"/>
      <c r="F61" s="33"/>
      <c r="G61" s="33"/>
      <c r="H61" s="33"/>
      <c r="I61" s="33"/>
    </row>
    <row r="62" spans="1:10" x14ac:dyDescent="0.35">
      <c r="A62" s="33"/>
      <c r="B62" s="33"/>
      <c r="C62" s="33"/>
      <c r="D62" s="33"/>
      <c r="E62" s="34"/>
      <c r="F62" s="33"/>
      <c r="G62" s="33"/>
      <c r="H62" s="33"/>
      <c r="I62" s="33"/>
    </row>
    <row r="63" spans="1:10" x14ac:dyDescent="0.35">
      <c r="A63" s="33" t="s">
        <v>17</v>
      </c>
      <c r="B63" s="33" t="s">
        <v>29</v>
      </c>
      <c r="C63" s="33" t="s">
        <v>5</v>
      </c>
      <c r="D63" s="33">
        <v>0.9335</v>
      </c>
      <c r="E63" s="34"/>
      <c r="F63" s="33"/>
      <c r="G63" s="33"/>
      <c r="H63" s="33"/>
      <c r="I63" s="33"/>
    </row>
    <row r="64" spans="1:10" ht="29" x14ac:dyDescent="0.35">
      <c r="A64" s="33" t="s">
        <v>18</v>
      </c>
      <c r="B64" s="33" t="s">
        <v>29</v>
      </c>
      <c r="C64" s="35" t="s">
        <v>99</v>
      </c>
      <c r="D64" s="33">
        <v>3.3047</v>
      </c>
      <c r="E64" s="34"/>
      <c r="F64" s="33"/>
      <c r="G64" s="33"/>
      <c r="H64" s="33"/>
      <c r="I64" s="33"/>
    </row>
    <row r="65" spans="1:9" x14ac:dyDescent="0.35">
      <c r="A65" s="33"/>
      <c r="B65" s="33"/>
      <c r="C65" s="33"/>
      <c r="D65" s="33"/>
      <c r="E65" s="34"/>
      <c r="F65" s="33"/>
      <c r="G65" s="33"/>
      <c r="H65" s="33"/>
      <c r="I65" s="33"/>
    </row>
    <row r="66" spans="1:9" ht="29" x14ac:dyDescent="0.35">
      <c r="A66" s="35" t="s">
        <v>23</v>
      </c>
      <c r="B66" s="33" t="s">
        <v>29</v>
      </c>
      <c r="C66" s="33" t="s">
        <v>4</v>
      </c>
      <c r="D66" s="33">
        <v>1.6257999999999999</v>
      </c>
      <c r="E66" s="34"/>
      <c r="F66" s="33"/>
      <c r="G66" s="33"/>
      <c r="H66" s="33"/>
      <c r="I66" s="33"/>
    </row>
    <row r="67" spans="1:9" x14ac:dyDescent="0.35">
      <c r="A67" s="33"/>
      <c r="B67" s="33"/>
      <c r="C67" s="33"/>
      <c r="D67" s="33"/>
      <c r="E67" s="34"/>
      <c r="F67" s="33"/>
      <c r="G67" s="33"/>
      <c r="H67" s="33"/>
      <c r="I67" s="33"/>
    </row>
    <row r="68" spans="1:9" x14ac:dyDescent="0.35">
      <c r="A68" s="33" t="s">
        <v>19</v>
      </c>
      <c r="B68" s="33" t="s">
        <v>29</v>
      </c>
      <c r="C68" s="33" t="s">
        <v>85</v>
      </c>
      <c r="D68" s="33">
        <v>9.4899999999999998E-2</v>
      </c>
      <c r="E68" s="34"/>
      <c r="F68" s="33"/>
      <c r="G68" s="33"/>
      <c r="H68" s="33"/>
      <c r="I68" s="33"/>
    </row>
    <row r="69" spans="1:9" x14ac:dyDescent="0.35">
      <c r="A69" s="33" t="s">
        <v>20</v>
      </c>
      <c r="B69" s="33" t="s">
        <v>29</v>
      </c>
      <c r="C69" s="33" t="s">
        <v>86</v>
      </c>
      <c r="D69" s="33">
        <v>3.32E-2</v>
      </c>
      <c r="E69" s="34"/>
      <c r="F69" s="33"/>
      <c r="G69" s="33"/>
      <c r="H69" s="33"/>
      <c r="I69" s="33"/>
    </row>
    <row r="70" spans="1:9" x14ac:dyDescent="0.35">
      <c r="A70" s="33" t="s">
        <v>21</v>
      </c>
      <c r="B70" s="33" t="s">
        <v>29</v>
      </c>
      <c r="C70" s="33" t="s">
        <v>98</v>
      </c>
      <c r="D70" s="33">
        <v>0.27089999999999997</v>
      </c>
      <c r="E70" s="34"/>
      <c r="F70" s="33"/>
      <c r="G70" s="33"/>
      <c r="H70" s="33"/>
      <c r="I70" s="33"/>
    </row>
    <row r="71" spans="1:9" x14ac:dyDescent="0.35">
      <c r="A71" s="33" t="s">
        <v>22</v>
      </c>
      <c r="B71" s="33" t="s">
        <v>29</v>
      </c>
      <c r="C71" s="33" t="s">
        <v>3</v>
      </c>
      <c r="D71" s="34">
        <v>7.3300000000000004E-2</v>
      </c>
      <c r="E71" s="34"/>
      <c r="F71" s="33"/>
      <c r="G71" s="33"/>
      <c r="H71" s="33"/>
      <c r="I71" s="33"/>
    </row>
    <row r="72" spans="1:9" x14ac:dyDescent="0.35">
      <c r="A72" s="33"/>
      <c r="B72" s="33"/>
      <c r="C72" s="33"/>
      <c r="D72" s="33"/>
      <c r="E72" s="34"/>
      <c r="F72" s="33"/>
      <c r="G72" s="33"/>
      <c r="H72" s="33"/>
      <c r="I72" s="33"/>
    </row>
    <row r="73" spans="1:9" x14ac:dyDescent="0.35">
      <c r="A73" s="33" t="s">
        <v>83</v>
      </c>
      <c r="B73" s="33" t="s">
        <v>29</v>
      </c>
      <c r="C73" s="33" t="s">
        <v>1</v>
      </c>
      <c r="D73" s="33">
        <v>0.28070000000000001</v>
      </c>
      <c r="E73" s="34"/>
      <c r="F73" s="33"/>
      <c r="G73" s="33"/>
      <c r="H73" s="33"/>
      <c r="I73" s="33"/>
    </row>
    <row r="74" spans="1:9" x14ac:dyDescent="0.35">
      <c r="A74" s="33"/>
      <c r="B74" s="33"/>
      <c r="C74" s="33"/>
      <c r="D74" s="33"/>
      <c r="E74" s="34"/>
      <c r="F74" s="33"/>
      <c r="G74" s="33"/>
      <c r="H74" s="33"/>
      <c r="I74" s="33"/>
    </row>
    <row r="75" spans="1:9" x14ac:dyDescent="0.35">
      <c r="A75" s="33"/>
      <c r="B75" s="33"/>
      <c r="C75" s="33"/>
      <c r="D75" s="33"/>
      <c r="E75" s="34"/>
      <c r="F75" s="33"/>
      <c r="G75" s="33"/>
      <c r="H75" s="33"/>
      <c r="I75" s="33"/>
    </row>
    <row r="76" spans="1:9" x14ac:dyDescent="0.35">
      <c r="A76" s="33"/>
      <c r="B76" s="33"/>
      <c r="C76" s="33"/>
      <c r="D76" s="33"/>
      <c r="E76" s="34"/>
      <c r="F76" s="33"/>
      <c r="G76" s="33"/>
      <c r="H76" s="33"/>
      <c r="I76" s="33"/>
    </row>
    <row r="77" spans="1:9" x14ac:dyDescent="0.35">
      <c r="A77" s="33"/>
      <c r="B77" s="33"/>
      <c r="C77" s="33"/>
      <c r="D77" s="33"/>
      <c r="E77" s="34"/>
      <c r="F77" s="33"/>
      <c r="G77" s="33"/>
      <c r="H77" s="33"/>
      <c r="I77" s="33"/>
    </row>
    <row r="78" spans="1:9" x14ac:dyDescent="0.35">
      <c r="A78" s="33" t="s">
        <v>83</v>
      </c>
      <c r="B78" s="33" t="s">
        <v>29</v>
      </c>
      <c r="C78" s="33" t="s">
        <v>7</v>
      </c>
      <c r="D78" s="33">
        <v>0.45300000000000001</v>
      </c>
      <c r="E78" s="34"/>
      <c r="F78" s="33"/>
      <c r="G78" s="33"/>
      <c r="H78" s="33"/>
      <c r="I78" s="33"/>
    </row>
    <row r="79" spans="1:9" x14ac:dyDescent="0.35">
      <c r="A79" s="33"/>
      <c r="B79" s="33"/>
      <c r="C79" s="33"/>
      <c r="D79" s="33"/>
      <c r="E79" s="34"/>
      <c r="F79" s="33"/>
      <c r="G79" s="33"/>
      <c r="H79" s="33"/>
      <c r="I79" s="33"/>
    </row>
    <row r="80" spans="1:9" x14ac:dyDescent="0.35">
      <c r="A80" s="33" t="s">
        <v>83</v>
      </c>
      <c r="B80" s="33" t="s">
        <v>29</v>
      </c>
      <c r="C80" s="33" t="s">
        <v>24</v>
      </c>
      <c r="D80" s="33">
        <v>0.2228</v>
      </c>
      <c r="E80" s="34"/>
      <c r="F80" s="33"/>
      <c r="G80" s="33"/>
      <c r="H80" s="33"/>
      <c r="I80" s="33"/>
    </row>
    <row r="81" spans="1:9" x14ac:dyDescent="0.35">
      <c r="A81" s="33" t="s">
        <v>83</v>
      </c>
      <c r="B81" s="33" t="s">
        <v>29</v>
      </c>
      <c r="C81" s="33" t="s">
        <v>25</v>
      </c>
      <c r="D81" s="33">
        <v>0.1857</v>
      </c>
      <c r="E81" s="34"/>
      <c r="F81" s="33"/>
      <c r="G81" s="33"/>
      <c r="H81" s="33"/>
      <c r="I81" s="33"/>
    </row>
    <row r="82" spans="1:9" x14ac:dyDescent="0.35">
      <c r="A82" s="33"/>
      <c r="B82" s="33"/>
      <c r="C82" s="33"/>
      <c r="D82" s="33"/>
      <c r="E82" s="34"/>
      <c r="F82" s="33"/>
      <c r="G82" s="33"/>
      <c r="H82" s="33"/>
      <c r="I82" s="33"/>
    </row>
    <row r="83" spans="1:9" x14ac:dyDescent="0.35">
      <c r="A83" s="33"/>
      <c r="B83" s="33"/>
      <c r="C83" s="33"/>
      <c r="D83" s="33"/>
      <c r="E83" s="34"/>
      <c r="F83" s="33"/>
      <c r="G83" s="33"/>
      <c r="H83" s="33"/>
      <c r="I83" s="33"/>
    </row>
    <row r="84" spans="1:9" ht="23.5" x14ac:dyDescent="0.55000000000000004">
      <c r="A84" s="33"/>
      <c r="B84" s="33"/>
      <c r="C84" s="36"/>
      <c r="D84" s="33"/>
      <c r="E84" s="33"/>
      <c r="F84" s="33"/>
      <c r="G84" s="33"/>
      <c r="H84" s="33"/>
      <c r="I84" s="37"/>
    </row>
    <row r="85" spans="1:9" x14ac:dyDescent="0.35">
      <c r="A85" s="33"/>
      <c r="B85" s="33"/>
      <c r="C85" s="33"/>
      <c r="D85" s="33"/>
      <c r="E85" s="34"/>
      <c r="F85" s="33"/>
      <c r="G85" s="33"/>
      <c r="H85" s="33"/>
      <c r="I85" s="33"/>
    </row>
    <row r="86" spans="1:9" ht="18.5" x14ac:dyDescent="0.45">
      <c r="A86" s="33"/>
      <c r="B86" s="42" t="s">
        <v>16</v>
      </c>
      <c r="C86" s="41" t="s">
        <v>15</v>
      </c>
      <c r="D86" s="33"/>
      <c r="E86" s="34"/>
      <c r="F86" s="33"/>
      <c r="G86" s="33"/>
      <c r="H86" s="33"/>
      <c r="I86" s="33"/>
    </row>
    <row r="87" spans="1:9" x14ac:dyDescent="0.35">
      <c r="A87" s="33"/>
      <c r="B87" s="33"/>
      <c r="C87" s="39"/>
      <c r="D87" s="33"/>
      <c r="E87" s="34"/>
      <c r="F87" s="33"/>
      <c r="G87" s="33"/>
      <c r="H87" s="33"/>
      <c r="I87" s="33"/>
    </row>
    <row r="88" spans="1:9" x14ac:dyDescent="0.35">
      <c r="A88" s="33"/>
      <c r="B88" s="33"/>
      <c r="C88" s="39"/>
      <c r="D88" s="33"/>
      <c r="E88" s="34"/>
      <c r="F88" s="33"/>
      <c r="G88" s="33"/>
      <c r="H88" s="33"/>
      <c r="I88" s="33"/>
    </row>
    <row r="89" spans="1:9" x14ac:dyDescent="0.35">
      <c r="A89" s="33"/>
      <c r="B89" s="33"/>
      <c r="C89" s="39"/>
      <c r="D89" s="33"/>
      <c r="E89" s="34"/>
      <c r="F89" s="33"/>
      <c r="G89" s="33"/>
      <c r="H89" s="33"/>
      <c r="I89" s="33"/>
    </row>
    <row r="90" spans="1:9" x14ac:dyDescent="0.35">
      <c r="A90" s="33"/>
      <c r="B90" s="33"/>
      <c r="C90" s="39"/>
      <c r="D90" s="33"/>
      <c r="E90" s="34"/>
      <c r="F90" s="33"/>
      <c r="G90" s="33"/>
      <c r="H90" s="33"/>
      <c r="I90" s="33"/>
    </row>
    <row r="91" spans="1:9" x14ac:dyDescent="0.35">
      <c r="A91" s="33"/>
      <c r="B91" s="33"/>
      <c r="C91" s="39"/>
      <c r="D91" s="33"/>
      <c r="E91" s="34"/>
      <c r="F91" s="33"/>
      <c r="G91" s="33"/>
      <c r="H91" s="33"/>
      <c r="I91" s="33"/>
    </row>
    <row r="92" spans="1:9" ht="29" x14ac:dyDescent="0.35">
      <c r="A92" s="33" t="s">
        <v>83</v>
      </c>
      <c r="B92" s="33" t="s">
        <v>77</v>
      </c>
      <c r="C92" s="39" t="s">
        <v>78</v>
      </c>
      <c r="D92" s="33">
        <v>0.13500000000000001</v>
      </c>
      <c r="E92" s="34"/>
      <c r="F92" s="33">
        <v>0</v>
      </c>
      <c r="G92" s="33">
        <f t="shared" ref="G92" si="0">SUM(E92*F92)</f>
        <v>0</v>
      </c>
      <c r="H92" s="33"/>
      <c r="I92" s="33"/>
    </row>
    <row r="93" spans="1:9" x14ac:dyDescent="0.35">
      <c r="A93" s="33"/>
      <c r="B93" s="33"/>
      <c r="C93" s="39"/>
      <c r="D93" s="33"/>
      <c r="E93" s="34"/>
      <c r="F93" s="33"/>
      <c r="G93" s="33"/>
      <c r="H93" s="33"/>
      <c r="I93" s="33"/>
    </row>
    <row r="94" spans="1:9" x14ac:dyDescent="0.35">
      <c r="A94" s="33"/>
      <c r="B94" s="33"/>
      <c r="C94" s="39"/>
      <c r="D94" s="33"/>
      <c r="E94" s="34"/>
      <c r="F94" s="33"/>
      <c r="G94" s="33"/>
      <c r="H94" s="33"/>
      <c r="I94" s="33"/>
    </row>
    <row r="95" spans="1:9" x14ac:dyDescent="0.35">
      <c r="A95" s="33"/>
      <c r="B95" s="33"/>
      <c r="C95" s="40"/>
      <c r="D95" s="33"/>
      <c r="E95" s="34"/>
      <c r="F95" s="33"/>
      <c r="G95" s="33"/>
      <c r="H95" s="33"/>
      <c r="I95" s="33"/>
    </row>
    <row r="96" spans="1:9" x14ac:dyDescent="0.35">
      <c r="A96" s="33"/>
      <c r="B96" s="33"/>
      <c r="C96" s="40"/>
      <c r="D96" s="33"/>
      <c r="E96" s="34"/>
      <c r="F96" s="33"/>
      <c r="G96" s="33"/>
      <c r="H96" s="33"/>
      <c r="I96" s="33"/>
    </row>
    <row r="97" spans="1:10" x14ac:dyDescent="0.35">
      <c r="A97" s="33"/>
      <c r="B97" s="33" t="s">
        <v>31</v>
      </c>
      <c r="C97" s="33" t="s">
        <v>84</v>
      </c>
      <c r="D97" s="33"/>
      <c r="E97" s="34"/>
      <c r="F97" s="33"/>
      <c r="G97" s="33"/>
      <c r="H97" s="33"/>
      <c r="I97" s="33"/>
    </row>
    <row r="98" spans="1:10" x14ac:dyDescent="0.35">
      <c r="A98" s="33"/>
      <c r="B98" s="33"/>
      <c r="C98" s="33"/>
      <c r="D98" s="33"/>
      <c r="E98" s="34"/>
      <c r="F98" s="33"/>
      <c r="G98" s="33"/>
      <c r="H98" s="33"/>
      <c r="I98" s="33"/>
    </row>
    <row r="99" spans="1:10" x14ac:dyDescent="0.35">
      <c r="A99" s="33"/>
      <c r="B99" s="33"/>
      <c r="C99" s="33"/>
      <c r="D99" s="33"/>
      <c r="E99" s="34"/>
      <c r="F99" s="33"/>
      <c r="G99" s="33"/>
      <c r="H99" s="33"/>
      <c r="I99" s="33"/>
    </row>
    <row r="100" spans="1:10" x14ac:dyDescent="0.35">
      <c r="A100" s="33"/>
      <c r="B100" s="33" t="s">
        <v>28</v>
      </c>
      <c r="C100" s="33" t="s">
        <v>93</v>
      </c>
      <c r="D100" s="33"/>
      <c r="E100" s="34"/>
      <c r="F100" s="33"/>
      <c r="G100" s="33"/>
      <c r="H100" s="33"/>
      <c r="I100" s="33"/>
    </row>
    <row r="101" spans="1:10" x14ac:dyDescent="0.35">
      <c r="A101" s="33"/>
      <c r="B101" s="33"/>
      <c r="C101" s="33"/>
      <c r="D101" s="33"/>
      <c r="E101" s="34"/>
      <c r="F101" s="33"/>
      <c r="G101" s="33"/>
      <c r="H101" s="33"/>
      <c r="I101" s="33"/>
    </row>
    <row r="102" spans="1:10" x14ac:dyDescent="0.35">
      <c r="A102" s="33"/>
      <c r="B102" s="33"/>
      <c r="C102" s="39"/>
      <c r="D102" s="33"/>
      <c r="E102" s="33"/>
      <c r="F102" s="33"/>
      <c r="G102" s="33"/>
      <c r="H102" s="33"/>
      <c r="I102" s="33"/>
    </row>
    <row r="103" spans="1:10" x14ac:dyDescent="0.3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10" x14ac:dyDescent="0.3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10" x14ac:dyDescent="0.35">
      <c r="A105" s="33"/>
      <c r="B105" s="33" t="s">
        <v>16</v>
      </c>
      <c r="C105" s="38" t="s">
        <v>15</v>
      </c>
      <c r="D105" s="33"/>
      <c r="E105" s="33"/>
      <c r="F105" s="33"/>
      <c r="G105" s="33"/>
      <c r="H105" s="33"/>
      <c r="I105" s="33"/>
    </row>
    <row r="106" spans="1:10" x14ac:dyDescent="0.3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10" x14ac:dyDescent="0.3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10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10" ht="23.5" x14ac:dyDescent="0.55000000000000004">
      <c r="A109" s="33"/>
      <c r="B109" s="33"/>
      <c r="C109" s="20" t="s">
        <v>39</v>
      </c>
      <c r="D109" s="33"/>
      <c r="E109" s="33"/>
      <c r="F109" s="33"/>
      <c r="G109" s="33"/>
      <c r="H109" s="33"/>
      <c r="I109" s="37">
        <v>150</v>
      </c>
      <c r="J109" t="s">
        <v>103</v>
      </c>
    </row>
    <row r="110" spans="1:10" x14ac:dyDescent="0.3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0" x14ac:dyDescent="0.35">
      <c r="A111" s="33"/>
      <c r="B111" s="33"/>
      <c r="C111" s="20" t="s">
        <v>91</v>
      </c>
      <c r="D111" s="33"/>
      <c r="E111" s="33"/>
      <c r="F111" s="33"/>
      <c r="G111" s="33"/>
      <c r="H111" s="33"/>
      <c r="I111" s="33"/>
    </row>
    <row r="112" spans="1:10" x14ac:dyDescent="0.35">
      <c r="A112" s="33"/>
      <c r="B112" s="33"/>
      <c r="C112" s="20"/>
      <c r="D112" s="33"/>
      <c r="E112" s="33"/>
      <c r="F112" s="33"/>
      <c r="G112" s="33"/>
      <c r="H112" s="33"/>
      <c r="I112" s="33"/>
    </row>
    <row r="113" spans="1:9" x14ac:dyDescent="0.35">
      <c r="A113" s="33"/>
      <c r="B113" s="33"/>
      <c r="C113" s="20" t="s">
        <v>92</v>
      </c>
      <c r="D113" s="33"/>
      <c r="E113" s="33"/>
      <c r="F113" s="33"/>
      <c r="G113" s="33"/>
      <c r="H113" s="33"/>
      <c r="I113" s="33"/>
    </row>
    <row r="114" spans="1:9" x14ac:dyDescent="0.3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x14ac:dyDescent="0.35">
      <c r="A115" s="33"/>
      <c r="B115" s="33" t="s">
        <v>97</v>
      </c>
      <c r="C115" s="33" t="s">
        <v>94</v>
      </c>
      <c r="D115" s="33"/>
      <c r="E115" s="33"/>
      <c r="F115" s="33"/>
      <c r="G115" s="33"/>
      <c r="H115" s="33"/>
      <c r="I115" s="33"/>
    </row>
    <row r="116" spans="1:9" x14ac:dyDescent="0.35">
      <c r="A116" s="33"/>
      <c r="B116" s="33" t="s">
        <v>97</v>
      </c>
      <c r="C116" s="33" t="s">
        <v>95</v>
      </c>
      <c r="D116" s="33"/>
      <c r="E116" s="33"/>
      <c r="F116" s="33"/>
      <c r="G116" s="33"/>
      <c r="H116" s="33"/>
      <c r="I116" s="33"/>
    </row>
    <row r="117" spans="1:9" x14ac:dyDescent="0.35">
      <c r="A117" s="33"/>
      <c r="B117" s="33" t="s">
        <v>97</v>
      </c>
      <c r="C117" s="33" t="s">
        <v>96</v>
      </c>
      <c r="D117" s="33"/>
      <c r="E117" s="33"/>
      <c r="F117" s="33"/>
      <c r="G117" s="33"/>
      <c r="H117" s="33"/>
      <c r="I117" s="33"/>
    </row>
  </sheetData>
  <pageMargins left="0.25" right="0.25" top="0.75" bottom="0.75" header="0.3" footer="0.3"/>
  <pageSetup paperSize="8" scale="9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67"/>
  <sheetViews>
    <sheetView tabSelected="1" topLeftCell="A15" workbookViewId="0">
      <selection activeCell="P40" sqref="P40"/>
    </sheetView>
  </sheetViews>
  <sheetFormatPr baseColWidth="10" defaultRowHeight="18.5" x14ac:dyDescent="0.45"/>
  <cols>
    <col min="1" max="1" width="7.81640625" customWidth="1"/>
    <col min="2" max="2" width="15.81640625" customWidth="1"/>
    <col min="3" max="3" width="24" customWidth="1"/>
    <col min="7" max="7" width="14.90625" customWidth="1"/>
    <col min="8" max="8" width="21.1796875" style="53" bestFit="1" customWidth="1"/>
    <col min="9" max="9" width="23.90625" style="73" customWidth="1"/>
    <col min="10" max="10" width="13.08984375" bestFit="1" customWidth="1"/>
  </cols>
  <sheetData>
    <row r="2" spans="2:11" ht="18.5" customHeight="1" x14ac:dyDescent="0.35">
      <c r="F2" s="92"/>
      <c r="G2" s="117" t="s">
        <v>122</v>
      </c>
      <c r="H2" s="117" t="s">
        <v>120</v>
      </c>
      <c r="I2" s="107" t="s">
        <v>112</v>
      </c>
      <c r="J2" s="109" t="s">
        <v>117</v>
      </c>
    </row>
    <row r="3" spans="2:11" x14ac:dyDescent="0.45">
      <c r="F3" s="93"/>
      <c r="G3" s="118"/>
      <c r="H3" s="118"/>
      <c r="I3" s="108"/>
      <c r="J3" s="110"/>
    </row>
    <row r="4" spans="2:11" ht="18.5" customHeight="1" x14ac:dyDescent="0.35">
      <c r="F4" s="94"/>
      <c r="G4" s="118"/>
      <c r="H4" s="118"/>
      <c r="I4" s="108"/>
      <c r="J4" s="110"/>
    </row>
    <row r="5" spans="2:11" ht="21" x14ac:dyDescent="0.5">
      <c r="B5" s="90" t="s">
        <v>104</v>
      </c>
      <c r="C5" s="60"/>
      <c r="D5" s="60"/>
      <c r="E5" s="60"/>
      <c r="F5" s="91"/>
      <c r="G5" s="119"/>
      <c r="H5" s="119"/>
      <c r="I5" s="108"/>
      <c r="J5" s="110"/>
    </row>
    <row r="6" spans="2:11" x14ac:dyDescent="0.45">
      <c r="B6" s="1"/>
      <c r="C6" s="1"/>
      <c r="D6" s="1"/>
      <c r="E6" s="1"/>
      <c r="F6" s="1"/>
      <c r="G6" s="1"/>
      <c r="H6" s="52"/>
    </row>
    <row r="7" spans="2:11" x14ac:dyDescent="0.45">
      <c r="B7" s="1"/>
      <c r="C7" s="49" t="s">
        <v>121</v>
      </c>
      <c r="D7" s="1"/>
      <c r="E7" s="1"/>
      <c r="F7" s="1"/>
      <c r="G7" s="1">
        <v>950000</v>
      </c>
      <c r="H7" s="54">
        <f>G7*0.7</f>
        <v>665000</v>
      </c>
      <c r="I7" s="74">
        <f>H7</f>
        <v>665000</v>
      </c>
      <c r="J7" s="95">
        <f>I7</f>
        <v>665000</v>
      </c>
    </row>
    <row r="8" spans="2:11" x14ac:dyDescent="0.45">
      <c r="B8" s="1"/>
      <c r="C8" s="1" t="s">
        <v>105</v>
      </c>
      <c r="D8" s="1"/>
      <c r="E8" s="1"/>
      <c r="F8" s="1"/>
      <c r="G8" s="1"/>
      <c r="H8" s="52"/>
    </row>
    <row r="9" spans="2:11" x14ac:dyDescent="0.45">
      <c r="B9" s="1"/>
      <c r="C9" s="1"/>
      <c r="D9" s="1"/>
      <c r="E9" s="1"/>
      <c r="F9" s="1"/>
      <c r="G9" s="1"/>
      <c r="H9" s="52"/>
    </row>
    <row r="10" spans="2:11" x14ac:dyDescent="0.45">
      <c r="B10" s="114" t="s">
        <v>119</v>
      </c>
      <c r="C10" s="115"/>
      <c r="D10" s="115"/>
      <c r="E10" s="115"/>
      <c r="F10" s="115"/>
      <c r="G10" s="115"/>
      <c r="H10" s="116"/>
    </row>
    <row r="11" spans="2:11" x14ac:dyDescent="0.45">
      <c r="B11" s="1" t="s">
        <v>29</v>
      </c>
      <c r="C11" s="1" t="s">
        <v>79</v>
      </c>
      <c r="D11" s="1"/>
      <c r="E11" s="1"/>
      <c r="F11" s="1"/>
      <c r="G11" s="48">
        <v>50000</v>
      </c>
      <c r="H11" s="54">
        <v>50000</v>
      </c>
      <c r="I11" s="67">
        <f>H11*0.1722</f>
        <v>8610</v>
      </c>
      <c r="J11" s="1">
        <f t="shared" ref="J11:J13" si="0">I11*(1-K11)</f>
        <v>6027</v>
      </c>
      <c r="K11" s="96">
        <v>0.3</v>
      </c>
    </row>
    <row r="12" spans="2:11" x14ac:dyDescent="0.45">
      <c r="B12" s="1" t="s">
        <v>29</v>
      </c>
      <c r="C12" s="1" t="s">
        <v>65</v>
      </c>
      <c r="D12" s="1"/>
      <c r="E12" s="1"/>
      <c r="F12" s="1"/>
      <c r="G12" s="48">
        <v>130000</v>
      </c>
      <c r="H12" s="54">
        <v>130000</v>
      </c>
      <c r="I12" s="67">
        <f t="shared" ref="I12:I34" si="1">H12*0.1722</f>
        <v>22386</v>
      </c>
      <c r="J12" s="1">
        <f t="shared" si="0"/>
        <v>15670.199999999999</v>
      </c>
      <c r="K12" s="96">
        <v>0.3</v>
      </c>
    </row>
    <row r="13" spans="2:11" x14ac:dyDescent="0.45">
      <c r="B13" s="1" t="s">
        <v>29</v>
      </c>
      <c r="C13" s="1" t="s">
        <v>66</v>
      </c>
      <c r="D13" s="1"/>
      <c r="E13" s="1"/>
      <c r="F13" s="1"/>
      <c r="G13" s="48">
        <v>150000</v>
      </c>
      <c r="H13" s="54">
        <v>150000</v>
      </c>
      <c r="I13" s="67">
        <f t="shared" si="1"/>
        <v>25830</v>
      </c>
      <c r="J13" s="1">
        <f t="shared" si="0"/>
        <v>18081</v>
      </c>
      <c r="K13" s="96">
        <v>0.3</v>
      </c>
    </row>
    <row r="14" spans="2:11" x14ac:dyDescent="0.45">
      <c r="B14" s="1" t="s">
        <v>30</v>
      </c>
      <c r="C14" s="1" t="s">
        <v>75</v>
      </c>
      <c r="D14" s="1"/>
      <c r="E14" s="1"/>
      <c r="F14" s="1"/>
      <c r="G14" s="48">
        <v>100000</v>
      </c>
      <c r="H14" s="52">
        <v>100000</v>
      </c>
      <c r="I14" s="67">
        <f t="shared" si="1"/>
        <v>17220</v>
      </c>
      <c r="J14" s="1">
        <f>I14*(1-K14)</f>
        <v>13776</v>
      </c>
      <c r="K14" s="96">
        <v>0.2</v>
      </c>
    </row>
    <row r="15" spans="2:11" x14ac:dyDescent="0.45">
      <c r="B15" s="1"/>
      <c r="C15" s="1" t="s">
        <v>76</v>
      </c>
      <c r="D15" s="1"/>
      <c r="E15" s="1"/>
      <c r="F15" s="1"/>
      <c r="G15" s="48">
        <v>20000</v>
      </c>
      <c r="H15" s="54">
        <v>20000</v>
      </c>
      <c r="I15" s="67">
        <f t="shared" si="1"/>
        <v>3444</v>
      </c>
      <c r="J15" s="1">
        <f t="shared" ref="J15:J54" si="2">I15*(1-K15)</f>
        <v>3444</v>
      </c>
      <c r="K15" s="96"/>
    </row>
    <row r="16" spans="2:11" ht="59" x14ac:dyDescent="0.45">
      <c r="B16" s="6" t="s">
        <v>34</v>
      </c>
      <c r="C16" s="6" t="s">
        <v>100</v>
      </c>
      <c r="D16" s="1"/>
      <c r="E16" s="1"/>
      <c r="F16" s="1"/>
      <c r="G16" s="1"/>
      <c r="H16" s="54">
        <v>5000</v>
      </c>
      <c r="I16" s="67">
        <f t="shared" si="1"/>
        <v>861</v>
      </c>
      <c r="J16" s="1">
        <f t="shared" si="2"/>
        <v>861</v>
      </c>
    </row>
    <row r="17" spans="1:11" ht="30" x14ac:dyDescent="0.45">
      <c r="B17" s="6" t="s">
        <v>35</v>
      </c>
      <c r="C17" s="1" t="s">
        <v>10</v>
      </c>
      <c r="D17" s="1"/>
      <c r="E17" s="1"/>
      <c r="F17" s="1"/>
      <c r="G17" s="48">
        <v>20000</v>
      </c>
      <c r="H17" s="54">
        <v>20000</v>
      </c>
      <c r="I17" s="67">
        <f t="shared" si="1"/>
        <v>3444</v>
      </c>
      <c r="J17" s="1">
        <f t="shared" si="2"/>
        <v>2755.2000000000003</v>
      </c>
      <c r="K17" s="96">
        <v>0.2</v>
      </c>
    </row>
    <row r="18" spans="1:11" x14ac:dyDescent="0.45">
      <c r="B18" s="6"/>
      <c r="C18" s="1"/>
      <c r="D18" s="1" t="s">
        <v>116</v>
      </c>
      <c r="E18" s="68" t="s">
        <v>109</v>
      </c>
      <c r="F18" s="1"/>
      <c r="G18" s="70" t="s">
        <v>110</v>
      </c>
      <c r="H18" s="71" t="s">
        <v>111</v>
      </c>
      <c r="I18" s="67"/>
      <c r="J18" s="1">
        <f t="shared" si="2"/>
        <v>0</v>
      </c>
    </row>
    <row r="19" spans="1:11" x14ac:dyDescent="0.45">
      <c r="A19" s="1" t="s">
        <v>83</v>
      </c>
      <c r="B19" s="1" t="s">
        <v>29</v>
      </c>
      <c r="C19" s="1" t="s">
        <v>11</v>
      </c>
      <c r="D19" s="1">
        <v>0.13339999999999999</v>
      </c>
      <c r="E19" s="69">
        <f>D19*100/4.28</f>
        <v>3.1168224299065419</v>
      </c>
      <c r="F19" s="1"/>
      <c r="G19" s="68">
        <v>70000</v>
      </c>
      <c r="H19" s="72">
        <f>G19*E19</f>
        <v>218177.57009345794</v>
      </c>
      <c r="I19" s="67">
        <f t="shared" si="1"/>
        <v>37570.177570093452</v>
      </c>
      <c r="J19" s="1">
        <f t="shared" si="2"/>
        <v>26299.124299065414</v>
      </c>
      <c r="K19" s="96">
        <v>0.3</v>
      </c>
    </row>
    <row r="20" spans="1:11" x14ac:dyDescent="0.45">
      <c r="A20" s="1" t="s">
        <v>83</v>
      </c>
      <c r="B20" s="1" t="s">
        <v>29</v>
      </c>
      <c r="C20" s="1" t="s">
        <v>6</v>
      </c>
      <c r="D20" s="1">
        <v>0.3367</v>
      </c>
      <c r="E20" s="69">
        <f t="shared" ref="E20:E32" si="3">D20*100/4.28</f>
        <v>7.8668224299065423</v>
      </c>
      <c r="F20" s="1"/>
      <c r="G20" s="68">
        <v>70000</v>
      </c>
      <c r="H20" s="72">
        <f t="shared" ref="H20:H32" si="4">G20*E20</f>
        <v>550677.57009345794</v>
      </c>
      <c r="I20" s="67">
        <f t="shared" si="1"/>
        <v>94826.677570093452</v>
      </c>
      <c r="J20" s="1">
        <f t="shared" si="2"/>
        <v>66378.674299065417</v>
      </c>
      <c r="K20" s="96">
        <v>0.3</v>
      </c>
    </row>
    <row r="21" spans="1:11" x14ac:dyDescent="0.45">
      <c r="A21" s="1" t="s">
        <v>17</v>
      </c>
      <c r="B21" s="1" t="s">
        <v>29</v>
      </c>
      <c r="C21" s="1" t="s">
        <v>5</v>
      </c>
      <c r="D21" s="1">
        <v>0.9335</v>
      </c>
      <c r="E21" s="69">
        <f t="shared" si="3"/>
        <v>21.8107476635514</v>
      </c>
      <c r="F21" s="1"/>
      <c r="G21" s="68">
        <v>3000</v>
      </c>
      <c r="H21" s="72">
        <f t="shared" si="4"/>
        <v>65432.242990654202</v>
      </c>
      <c r="I21" s="67">
        <f t="shared" si="1"/>
        <v>11267.432242990653</v>
      </c>
      <c r="J21" s="1">
        <f t="shared" si="2"/>
        <v>7887.2025700934564</v>
      </c>
      <c r="K21" s="96">
        <v>0.3</v>
      </c>
    </row>
    <row r="22" spans="1:11" ht="30" x14ac:dyDescent="0.45">
      <c r="A22" s="1" t="s">
        <v>18</v>
      </c>
      <c r="B22" s="1" t="s">
        <v>29</v>
      </c>
      <c r="C22" s="6" t="s">
        <v>108</v>
      </c>
      <c r="D22" s="1">
        <v>3.3047</v>
      </c>
      <c r="E22" s="69">
        <f t="shared" si="3"/>
        <v>77.212616822429894</v>
      </c>
      <c r="F22" s="1"/>
      <c r="G22" s="68">
        <v>3000</v>
      </c>
      <c r="H22" s="72">
        <f t="shared" si="4"/>
        <v>231637.85046728968</v>
      </c>
      <c r="I22" s="67">
        <f t="shared" si="1"/>
        <v>39888.037850467284</v>
      </c>
      <c r="J22" s="1">
        <f t="shared" si="2"/>
        <v>27921.626495327098</v>
      </c>
      <c r="K22" s="96">
        <v>0.3</v>
      </c>
    </row>
    <row r="23" spans="1:11" ht="59" x14ac:dyDescent="0.45">
      <c r="A23" s="6" t="s">
        <v>23</v>
      </c>
      <c r="B23" s="1" t="s">
        <v>29</v>
      </c>
      <c r="C23" s="1" t="s">
        <v>4</v>
      </c>
      <c r="D23" s="1">
        <v>1.6257999999999999</v>
      </c>
      <c r="E23" s="69">
        <f t="shared" si="3"/>
        <v>37.985981308411212</v>
      </c>
      <c r="F23" s="1"/>
      <c r="G23" s="68">
        <v>70000</v>
      </c>
      <c r="H23" s="72">
        <f t="shared" si="4"/>
        <v>2659018.691588785</v>
      </c>
      <c r="I23" s="67">
        <f t="shared" si="1"/>
        <v>457883.01869158878</v>
      </c>
      <c r="J23" s="1">
        <f t="shared" si="2"/>
        <v>320518.11308411212</v>
      </c>
      <c r="K23" s="96">
        <v>0.3</v>
      </c>
    </row>
    <row r="24" spans="1:11" x14ac:dyDescent="0.45">
      <c r="A24" s="1" t="s">
        <v>19</v>
      </c>
      <c r="B24" s="1" t="s">
        <v>29</v>
      </c>
      <c r="C24" s="1" t="s">
        <v>85</v>
      </c>
      <c r="D24" s="1">
        <v>9.4899999999999998E-2</v>
      </c>
      <c r="E24" s="69">
        <f t="shared" si="3"/>
        <v>2.2172897196261681</v>
      </c>
      <c r="F24" s="1"/>
      <c r="G24" s="68">
        <v>1500000</v>
      </c>
      <c r="H24" s="72">
        <f t="shared" si="4"/>
        <v>3325934.5794392521</v>
      </c>
      <c r="I24" s="67">
        <f t="shared" si="1"/>
        <v>572725.93457943923</v>
      </c>
      <c r="J24" s="1">
        <f t="shared" si="2"/>
        <v>400908.15420560742</v>
      </c>
      <c r="K24" s="96">
        <v>0.3</v>
      </c>
    </row>
    <row r="25" spans="1:11" x14ac:dyDescent="0.45">
      <c r="A25" s="1" t="s">
        <v>20</v>
      </c>
      <c r="B25" s="1" t="s">
        <v>29</v>
      </c>
      <c r="C25" s="1" t="s">
        <v>86</v>
      </c>
      <c r="D25" s="1">
        <v>3.32E-2</v>
      </c>
      <c r="E25" s="69">
        <f t="shared" si="3"/>
        <v>0.77570093457943912</v>
      </c>
      <c r="F25" s="1"/>
      <c r="G25" s="68">
        <v>1500000</v>
      </c>
      <c r="H25" s="72">
        <f t="shared" si="4"/>
        <v>1163551.4018691587</v>
      </c>
      <c r="I25" s="67">
        <f t="shared" si="1"/>
        <v>200363.55140186913</v>
      </c>
      <c r="J25" s="1">
        <f t="shared" si="2"/>
        <v>140254.48598130839</v>
      </c>
      <c r="K25" s="96">
        <v>0.3</v>
      </c>
    </row>
    <row r="26" spans="1:11" x14ac:dyDescent="0.45">
      <c r="A26" s="1" t="s">
        <v>21</v>
      </c>
      <c r="B26" s="1" t="s">
        <v>29</v>
      </c>
      <c r="C26" s="1" t="s">
        <v>107</v>
      </c>
      <c r="D26" s="1">
        <v>0.27089999999999997</v>
      </c>
      <c r="E26" s="69">
        <f t="shared" si="3"/>
        <v>6.3294392523364476</v>
      </c>
      <c r="F26" s="1"/>
      <c r="G26" s="68">
        <v>1500000</v>
      </c>
      <c r="H26" s="72">
        <f t="shared" si="4"/>
        <v>9494158.8785046712</v>
      </c>
      <c r="I26" s="67">
        <f t="shared" si="1"/>
        <v>1634894.1588785043</v>
      </c>
      <c r="J26" s="1">
        <f t="shared" si="2"/>
        <v>1144425.9112149528</v>
      </c>
      <c r="K26" s="96">
        <v>0.3</v>
      </c>
    </row>
    <row r="27" spans="1:11" x14ac:dyDescent="0.45">
      <c r="A27" s="1" t="s">
        <v>22</v>
      </c>
      <c r="B27" s="1" t="s">
        <v>29</v>
      </c>
      <c r="C27" s="1" t="s">
        <v>3</v>
      </c>
      <c r="D27" s="51">
        <v>7.3300000000000004E-2</v>
      </c>
      <c r="E27" s="69">
        <f t="shared" si="3"/>
        <v>1.7126168224299065</v>
      </c>
      <c r="F27" s="1"/>
      <c r="G27" s="68">
        <v>1500000</v>
      </c>
      <c r="H27" s="72">
        <f t="shared" si="4"/>
        <v>2568925.2336448599</v>
      </c>
      <c r="I27" s="67">
        <f t="shared" si="1"/>
        <v>442368.92523364484</v>
      </c>
      <c r="J27" s="1">
        <f t="shared" si="2"/>
        <v>309658.24766355136</v>
      </c>
      <c r="K27" s="96">
        <v>0.3</v>
      </c>
    </row>
    <row r="28" spans="1:11" x14ac:dyDescent="0.45">
      <c r="A28" s="1" t="s">
        <v>83</v>
      </c>
      <c r="B28" s="1" t="s">
        <v>29</v>
      </c>
      <c r="C28" s="1" t="s">
        <v>1</v>
      </c>
      <c r="D28" s="1">
        <v>0.28070000000000001</v>
      </c>
      <c r="E28" s="69">
        <f t="shared" si="3"/>
        <v>6.5584112149532707</v>
      </c>
      <c r="F28" s="1"/>
      <c r="G28" s="68">
        <v>70000</v>
      </c>
      <c r="H28" s="72">
        <f t="shared" si="4"/>
        <v>459088.78504672897</v>
      </c>
      <c r="I28" s="67">
        <f t="shared" si="1"/>
        <v>79055.088785046726</v>
      </c>
      <c r="J28" s="1">
        <f t="shared" si="2"/>
        <v>55338.562149532707</v>
      </c>
      <c r="K28" s="96">
        <v>0.3</v>
      </c>
    </row>
    <row r="29" spans="1:11" x14ac:dyDescent="0.45">
      <c r="A29" s="1" t="s">
        <v>83</v>
      </c>
      <c r="B29" s="1" t="s">
        <v>29</v>
      </c>
      <c r="C29" s="1" t="s">
        <v>7</v>
      </c>
      <c r="D29" s="1">
        <v>0.45300000000000001</v>
      </c>
      <c r="E29" s="69">
        <f t="shared" si="3"/>
        <v>10.584112149532711</v>
      </c>
      <c r="F29" s="1"/>
      <c r="G29" s="68">
        <v>25000</v>
      </c>
      <c r="H29" s="72">
        <f t="shared" si="4"/>
        <v>264602.80373831774</v>
      </c>
      <c r="I29" s="67">
        <f t="shared" si="1"/>
        <v>45564.602803738315</v>
      </c>
      <c r="J29" s="1">
        <f t="shared" si="2"/>
        <v>31895.221962616819</v>
      </c>
      <c r="K29" s="96">
        <v>0.3</v>
      </c>
    </row>
    <row r="30" spans="1:11" x14ac:dyDescent="0.45">
      <c r="A30" s="1" t="s">
        <v>83</v>
      </c>
      <c r="B30" s="1" t="s">
        <v>29</v>
      </c>
      <c r="C30" s="1" t="s">
        <v>24</v>
      </c>
      <c r="D30" s="1">
        <v>0.2228</v>
      </c>
      <c r="E30" s="69">
        <f t="shared" si="3"/>
        <v>5.2056074766355138</v>
      </c>
      <c r="F30" s="1"/>
      <c r="G30" s="68">
        <v>4000</v>
      </c>
      <c r="H30" s="72">
        <f t="shared" si="4"/>
        <v>20822.429906542056</v>
      </c>
      <c r="I30" s="67">
        <f t="shared" si="1"/>
        <v>3585.622429906542</v>
      </c>
      <c r="J30" s="1">
        <f t="shared" si="2"/>
        <v>2509.9357009345795</v>
      </c>
      <c r="K30" s="96">
        <v>0.3</v>
      </c>
    </row>
    <row r="31" spans="1:11" x14ac:dyDescent="0.45">
      <c r="A31" s="1" t="s">
        <v>83</v>
      </c>
      <c r="B31" s="1" t="s">
        <v>29</v>
      </c>
      <c r="C31" s="1" t="s">
        <v>25</v>
      </c>
      <c r="D31" s="1">
        <v>0.1857</v>
      </c>
      <c r="E31" s="69">
        <f t="shared" si="3"/>
        <v>4.3387850467289715</v>
      </c>
      <c r="F31" s="1"/>
      <c r="G31" s="68">
        <v>4000</v>
      </c>
      <c r="H31" s="72">
        <f t="shared" si="4"/>
        <v>17355.140186915887</v>
      </c>
      <c r="I31" s="67">
        <f t="shared" si="1"/>
        <v>2988.5551401869157</v>
      </c>
      <c r="J31" s="1">
        <f t="shared" si="2"/>
        <v>2091.9885981308407</v>
      </c>
      <c r="K31" s="96">
        <v>0.3</v>
      </c>
    </row>
    <row r="32" spans="1:11" ht="59" x14ac:dyDescent="0.45">
      <c r="A32" s="1" t="s">
        <v>83</v>
      </c>
      <c r="B32" s="1" t="s">
        <v>77</v>
      </c>
      <c r="C32" s="55" t="s">
        <v>78</v>
      </c>
      <c r="D32" s="1">
        <v>0.13500000000000001</v>
      </c>
      <c r="E32" s="69">
        <f t="shared" si="3"/>
        <v>3.1542056074766354</v>
      </c>
      <c r="F32" s="1">
        <v>0</v>
      </c>
      <c r="G32" s="68">
        <v>180</v>
      </c>
      <c r="H32" s="72">
        <f t="shared" si="4"/>
        <v>567.75700934579436</v>
      </c>
      <c r="I32" s="67">
        <f t="shared" si="1"/>
        <v>97.767757009345786</v>
      </c>
      <c r="J32" s="1">
        <f>I32*(1-K32)</f>
        <v>97.767757009345786</v>
      </c>
    </row>
    <row r="33" spans="2:10" x14ac:dyDescent="0.45">
      <c r="B33" s="1" t="s">
        <v>129</v>
      </c>
      <c r="C33" s="1" t="s">
        <v>130</v>
      </c>
      <c r="D33" s="1"/>
      <c r="E33" s="51"/>
      <c r="F33" s="1"/>
      <c r="G33" s="1"/>
      <c r="H33" s="52">
        <v>116500</v>
      </c>
      <c r="I33" s="67">
        <v>116500</v>
      </c>
      <c r="J33" s="1">
        <v>116500</v>
      </c>
    </row>
    <row r="34" spans="2:10" x14ac:dyDescent="0.45">
      <c r="B34" s="1" t="s">
        <v>16</v>
      </c>
      <c r="C34" s="66" t="s">
        <v>15</v>
      </c>
      <c r="D34" s="1"/>
      <c r="E34" s="1"/>
      <c r="F34" s="1"/>
      <c r="G34" s="1"/>
      <c r="H34" s="52">
        <v>0</v>
      </c>
      <c r="I34" s="67">
        <f t="shared" si="1"/>
        <v>0</v>
      </c>
      <c r="J34" s="1">
        <f t="shared" si="2"/>
        <v>0</v>
      </c>
    </row>
    <row r="35" spans="2:10" x14ac:dyDescent="0.45">
      <c r="C35" s="89"/>
    </row>
    <row r="36" spans="2:10" x14ac:dyDescent="0.45">
      <c r="G36" s="87"/>
      <c r="H36" s="88"/>
    </row>
    <row r="37" spans="2:10" ht="19" thickBot="1" x14ac:dyDescent="0.5">
      <c r="G37" s="87"/>
      <c r="H37" s="88"/>
    </row>
    <row r="38" spans="2:10" ht="19" thickBot="1" x14ac:dyDescent="0.5">
      <c r="B38" s="111" t="s">
        <v>118</v>
      </c>
      <c r="C38" s="112"/>
      <c r="D38" s="112"/>
      <c r="E38" s="112"/>
      <c r="F38" s="112"/>
      <c r="G38" s="112"/>
      <c r="H38" s="113"/>
    </row>
    <row r="39" spans="2:10" x14ac:dyDescent="0.45">
      <c r="B39" s="60"/>
      <c r="C39" s="82" t="s">
        <v>115</v>
      </c>
      <c r="D39" s="60"/>
      <c r="E39" s="60"/>
      <c r="F39" s="60"/>
      <c r="G39" s="60"/>
      <c r="H39" s="63">
        <v>550000</v>
      </c>
      <c r="I39" s="97">
        <f>H39</f>
        <v>550000</v>
      </c>
      <c r="J39" s="1">
        <f t="shared" si="2"/>
        <v>550000</v>
      </c>
    </row>
    <row r="40" spans="2:10" ht="59" x14ac:dyDescent="0.45">
      <c r="B40" s="6" t="s">
        <v>34</v>
      </c>
      <c r="C40" s="56" t="s">
        <v>100</v>
      </c>
      <c r="D40" s="1"/>
      <c r="E40" s="1"/>
      <c r="F40" s="1"/>
      <c r="G40" s="1"/>
      <c r="H40" s="54">
        <v>5000</v>
      </c>
      <c r="I40" s="98">
        <f>H40</f>
        <v>5000</v>
      </c>
      <c r="J40" s="1">
        <f t="shared" si="2"/>
        <v>5000</v>
      </c>
    </row>
    <row r="41" spans="2:10" ht="44.5" x14ac:dyDescent="0.45">
      <c r="B41" s="1"/>
      <c r="C41" s="56" t="s">
        <v>33</v>
      </c>
      <c r="D41" s="1"/>
      <c r="E41" s="1"/>
      <c r="F41" s="1"/>
      <c r="G41" s="1"/>
      <c r="H41" s="54">
        <v>150000</v>
      </c>
      <c r="I41" s="97">
        <f>H41</f>
        <v>150000</v>
      </c>
      <c r="J41" s="1">
        <f t="shared" si="2"/>
        <v>150000</v>
      </c>
    </row>
    <row r="42" spans="2:10" x14ac:dyDescent="0.45">
      <c r="B42" s="1"/>
      <c r="C42" s="50"/>
      <c r="D42" s="1"/>
      <c r="E42" s="1"/>
      <c r="F42" s="1"/>
      <c r="G42" s="1"/>
      <c r="H42" s="52"/>
      <c r="I42" s="98"/>
      <c r="J42" s="1">
        <f t="shared" si="2"/>
        <v>0</v>
      </c>
    </row>
    <row r="43" spans="2:10" ht="19" thickBot="1" x14ac:dyDescent="0.5">
      <c r="B43" s="1"/>
      <c r="C43" s="75"/>
      <c r="D43" s="1"/>
      <c r="E43" s="1"/>
      <c r="F43" s="1"/>
      <c r="G43" s="1"/>
      <c r="H43" s="52"/>
      <c r="I43" s="98"/>
      <c r="J43" s="1">
        <f t="shared" si="2"/>
        <v>0</v>
      </c>
    </row>
    <row r="44" spans="2:10" ht="30" x14ac:dyDescent="0.45">
      <c r="B44" s="57" t="s">
        <v>67</v>
      </c>
      <c r="C44" s="83" t="s">
        <v>37</v>
      </c>
      <c r="D44" s="58" t="s">
        <v>54</v>
      </c>
      <c r="E44" s="1">
        <v>4.3453999999999997</v>
      </c>
      <c r="F44" s="1" t="s">
        <v>58</v>
      </c>
      <c r="G44" s="1">
        <v>4355</v>
      </c>
      <c r="H44" s="54"/>
      <c r="I44" s="97"/>
      <c r="J44" s="1">
        <f t="shared" si="2"/>
        <v>0</v>
      </c>
    </row>
    <row r="45" spans="2:10" ht="30" x14ac:dyDescent="0.45">
      <c r="B45" s="57" t="s">
        <v>68</v>
      </c>
      <c r="C45" s="84" t="s">
        <v>36</v>
      </c>
      <c r="D45" s="58" t="s">
        <v>55</v>
      </c>
      <c r="E45" s="1">
        <v>10.1982</v>
      </c>
      <c r="F45" s="1" t="s">
        <v>58</v>
      </c>
      <c r="G45" s="1">
        <v>5099</v>
      </c>
      <c r="H45" s="54"/>
      <c r="I45" s="97"/>
      <c r="J45" s="1">
        <f t="shared" si="2"/>
        <v>0</v>
      </c>
    </row>
    <row r="46" spans="2:10" ht="30" x14ac:dyDescent="0.45">
      <c r="B46" s="57" t="s">
        <v>69</v>
      </c>
      <c r="C46" s="84" t="s">
        <v>38</v>
      </c>
      <c r="D46" s="58" t="s">
        <v>56</v>
      </c>
      <c r="E46" s="1">
        <v>4.7622999999999998</v>
      </c>
      <c r="F46" s="1" t="s">
        <v>58</v>
      </c>
      <c r="G46" s="1">
        <v>2381</v>
      </c>
      <c r="H46" s="54"/>
      <c r="I46" s="97"/>
      <c r="J46" s="1">
        <f t="shared" si="2"/>
        <v>0</v>
      </c>
    </row>
    <row r="47" spans="2:10" ht="44.5" x14ac:dyDescent="0.45">
      <c r="B47" s="57" t="s">
        <v>70</v>
      </c>
      <c r="C47" s="84" t="s">
        <v>42</v>
      </c>
      <c r="D47" s="58" t="s">
        <v>57</v>
      </c>
      <c r="E47" s="1">
        <v>0.41070000000000001</v>
      </c>
      <c r="F47" s="1" t="s">
        <v>59</v>
      </c>
      <c r="G47" s="1">
        <v>205</v>
      </c>
      <c r="H47" s="54"/>
      <c r="I47" s="97"/>
      <c r="J47" s="1">
        <f t="shared" si="2"/>
        <v>0</v>
      </c>
    </row>
    <row r="48" spans="2:10" ht="45" thickBot="1" x14ac:dyDescent="0.5">
      <c r="B48" s="57"/>
      <c r="C48" s="85" t="s">
        <v>43</v>
      </c>
      <c r="D48" s="58" t="s">
        <v>60</v>
      </c>
      <c r="E48" s="59">
        <v>1.2452000000000001</v>
      </c>
      <c r="F48" s="1" t="s">
        <v>59</v>
      </c>
      <c r="G48" s="1">
        <v>2490</v>
      </c>
      <c r="H48" s="62"/>
      <c r="I48" s="99"/>
      <c r="J48" s="1">
        <f t="shared" si="2"/>
        <v>0</v>
      </c>
    </row>
    <row r="49" spans="2:10" ht="19" thickBot="1" x14ac:dyDescent="0.5">
      <c r="B49" s="1"/>
      <c r="C49" s="86"/>
      <c r="D49" s="57"/>
      <c r="E49" s="61">
        <f>SUM(E44:E48)</f>
        <v>20.9618</v>
      </c>
      <c r="F49" s="58"/>
      <c r="G49" s="1"/>
      <c r="H49" s="65">
        <v>50000</v>
      </c>
      <c r="I49" s="100">
        <f>H49</f>
        <v>50000</v>
      </c>
      <c r="J49" s="1">
        <f t="shared" si="2"/>
        <v>50000</v>
      </c>
    </row>
    <row r="50" spans="2:10" ht="59" x14ac:dyDescent="0.45">
      <c r="B50" s="57"/>
      <c r="C50" s="83" t="s">
        <v>40</v>
      </c>
      <c r="D50" s="58" t="s">
        <v>61</v>
      </c>
      <c r="E50" s="60">
        <v>1.3744000000000001</v>
      </c>
      <c r="F50" s="1" t="s">
        <v>62</v>
      </c>
      <c r="G50" s="1">
        <v>2371</v>
      </c>
      <c r="H50" s="63"/>
      <c r="I50" s="101"/>
      <c r="J50" s="1">
        <f t="shared" si="2"/>
        <v>0</v>
      </c>
    </row>
    <row r="51" spans="2:10" ht="45" thickBot="1" x14ac:dyDescent="0.5">
      <c r="B51" s="57"/>
      <c r="C51" s="85" t="s">
        <v>41</v>
      </c>
      <c r="D51" s="58" t="s">
        <v>63</v>
      </c>
      <c r="E51" s="59">
        <v>0.71540000000000004</v>
      </c>
      <c r="F51" s="1" t="s">
        <v>64</v>
      </c>
      <c r="G51" s="1">
        <v>1269</v>
      </c>
      <c r="H51" s="62"/>
      <c r="I51" s="99"/>
      <c r="J51" s="1">
        <f t="shared" si="2"/>
        <v>0</v>
      </c>
    </row>
    <row r="52" spans="2:10" ht="19" thickBot="1" x14ac:dyDescent="0.5">
      <c r="B52" s="1"/>
      <c r="C52" s="82"/>
      <c r="D52" s="57"/>
      <c r="E52" s="61">
        <f>SUM(E50:E51)</f>
        <v>2.0898000000000003</v>
      </c>
      <c r="F52" s="58"/>
      <c r="G52" s="1"/>
      <c r="H52" s="64">
        <v>4000</v>
      </c>
      <c r="I52" s="102">
        <f>H52</f>
        <v>4000</v>
      </c>
      <c r="J52" s="1">
        <f t="shared" si="2"/>
        <v>4000</v>
      </c>
    </row>
    <row r="53" spans="2:10" x14ac:dyDescent="0.45">
      <c r="B53" s="1"/>
      <c r="C53" s="50" t="s">
        <v>114</v>
      </c>
      <c r="D53" s="1" t="s">
        <v>73</v>
      </c>
      <c r="E53" s="60">
        <v>1.18E-2</v>
      </c>
      <c r="F53" s="1" t="s">
        <v>74</v>
      </c>
      <c r="G53" s="1"/>
      <c r="H53" s="63">
        <v>17000</v>
      </c>
      <c r="I53" s="101">
        <v>17000</v>
      </c>
      <c r="J53" s="1">
        <f t="shared" si="2"/>
        <v>17000</v>
      </c>
    </row>
    <row r="54" spans="2:10" x14ac:dyDescent="0.45">
      <c r="B54" s="1"/>
      <c r="C54" s="50" t="s">
        <v>106</v>
      </c>
      <c r="D54" s="1"/>
      <c r="E54" s="1"/>
      <c r="F54" s="1"/>
      <c r="G54" s="1"/>
      <c r="H54" s="52">
        <v>80000</v>
      </c>
      <c r="I54" s="103">
        <f>H54</f>
        <v>80000</v>
      </c>
      <c r="J54" s="1">
        <f t="shared" si="2"/>
        <v>80000</v>
      </c>
    </row>
    <row r="56" spans="2:10" x14ac:dyDescent="0.45">
      <c r="H56" s="80" t="s">
        <v>113</v>
      </c>
      <c r="I56" s="81">
        <f>SUM(I7:I55)</f>
        <v>5342374.5509345783</v>
      </c>
      <c r="J56" s="104">
        <f>SUM(J7:J54)</f>
        <v>4234299.4159813076</v>
      </c>
    </row>
    <row r="57" spans="2:10" x14ac:dyDescent="0.45">
      <c r="C57" t="s">
        <v>123</v>
      </c>
      <c r="E57" s="76"/>
    </row>
    <row r="58" spans="2:10" x14ac:dyDescent="0.45">
      <c r="B58" s="105">
        <v>0</v>
      </c>
      <c r="C58" s="77" t="s">
        <v>124</v>
      </c>
      <c r="E58" s="76"/>
    </row>
    <row r="59" spans="2:10" x14ac:dyDescent="0.45">
      <c r="B59" s="105">
        <v>2500</v>
      </c>
      <c r="C59" s="77" t="s">
        <v>126</v>
      </c>
      <c r="E59" s="76"/>
    </row>
    <row r="60" spans="2:10" x14ac:dyDescent="0.45">
      <c r="B60" s="105">
        <v>8890</v>
      </c>
      <c r="C60" s="77" t="s">
        <v>127</v>
      </c>
      <c r="E60" s="76"/>
    </row>
    <row r="61" spans="2:10" ht="19" thickBot="1" x14ac:dyDescent="0.5">
      <c r="B61" s="105">
        <f>(J56-2570000)*1/100</f>
        <v>16642.994159813075</v>
      </c>
      <c r="C61" s="77" t="s">
        <v>125</v>
      </c>
      <c r="E61" s="76"/>
    </row>
    <row r="62" spans="2:10" ht="19" thickBot="1" x14ac:dyDescent="0.5">
      <c r="B62" s="106">
        <f>SUM(B58:B61)</f>
        <v>28032.994159813075</v>
      </c>
      <c r="C62" s="78" t="s">
        <v>128</v>
      </c>
      <c r="E62" s="76"/>
    </row>
    <row r="63" spans="2:10" x14ac:dyDescent="0.45">
      <c r="C63" s="78"/>
      <c r="E63" s="76"/>
    </row>
    <row r="64" spans="2:10" x14ac:dyDescent="0.45">
      <c r="C64" s="78"/>
      <c r="E64" s="76"/>
    </row>
    <row r="65" spans="3:5" x14ac:dyDescent="0.45">
      <c r="C65" s="78"/>
      <c r="E65" s="76"/>
    </row>
    <row r="66" spans="3:5" x14ac:dyDescent="0.45">
      <c r="C66" s="79"/>
      <c r="E66" s="76"/>
    </row>
    <row r="67" spans="3:5" x14ac:dyDescent="0.45">
      <c r="C67" s="79"/>
      <c r="E67" s="76"/>
    </row>
  </sheetData>
  <mergeCells count="6">
    <mergeCell ref="I2:I5"/>
    <mergeCell ref="J2:J5"/>
    <mergeCell ref="B38:H38"/>
    <mergeCell ref="B10:H10"/>
    <mergeCell ref="H2:H5"/>
    <mergeCell ref="G2:G5"/>
  </mergeCells>
  <pageMargins left="0.7" right="0.7" top="0.75" bottom="0.75" header="0.3" footer="0.3"/>
  <pageSetup paperSize="8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"/>
  <sheetViews>
    <sheetView workbookViewId="0">
      <selection activeCell="A4" sqref="A4"/>
    </sheetView>
  </sheetViews>
  <sheetFormatPr baseColWidth="10" defaultRowHeight="14.5" x14ac:dyDescent="0.35"/>
  <sheetData>
    <row r="4" spans="1:1" x14ac:dyDescent="0.35">
      <c r="A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communaute</vt:lpstr>
      <vt:lpstr>IFI TABLEAU</vt:lpstr>
      <vt:lpstr>monsieur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Caroline Parent</cp:lastModifiedBy>
  <cp:lastPrinted>2023-05-31T07:38:19Z</cp:lastPrinted>
  <dcterms:created xsi:type="dcterms:W3CDTF">2017-06-14T12:46:44Z</dcterms:created>
  <dcterms:modified xsi:type="dcterms:W3CDTF">2023-05-31T07:45:24Z</dcterms:modified>
</cp:coreProperties>
</file>