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"/>
    </mc:Choice>
  </mc:AlternateContent>
  <xr:revisionPtr revIDLastSave="0" documentId="13_ncr:1_{3D135AC8-4022-46D4-A0F3-A0425BE87D2E}" xr6:coauthVersionLast="47" xr6:coauthVersionMax="47" xr10:uidLastSave="{00000000-0000-0000-0000-000000000000}"/>
  <bookViews>
    <workbookView xWindow="-120" yWindow="-120" windowWidth="38640" windowHeight="21240" xr2:uid="{E82EC7B1-5836-4BD6-A1DB-19AF35276EE4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J42" i="1" l="1"/>
  <c r="K42" i="1" s="1"/>
  <c r="J44" i="1"/>
  <c r="K44" i="1" s="1"/>
  <c r="J46" i="1"/>
  <c r="K46" i="1" s="1"/>
  <c r="J48" i="1"/>
  <c r="K48" i="1" s="1"/>
  <c r="J50" i="1"/>
  <c r="K50" i="1" s="1"/>
  <c r="J52" i="1"/>
  <c r="K52" i="1" s="1"/>
  <c r="J40" i="1"/>
  <c r="K40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39" i="1"/>
  <c r="H39" i="1" s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57" i="1"/>
  <c r="F58" i="1" l="1"/>
  <c r="J8" i="1"/>
  <c r="K8" i="1" s="1"/>
  <c r="J9" i="1"/>
  <c r="K9" i="1" s="1"/>
  <c r="J11" i="1"/>
  <c r="K11" i="1" s="1"/>
  <c r="J13" i="1"/>
  <c r="K13" i="1" s="1"/>
  <c r="J15" i="1"/>
  <c r="K15" i="1" s="1"/>
  <c r="J24" i="1"/>
  <c r="K24" i="1" s="1"/>
  <c r="J26" i="1"/>
  <c r="K26" i="1" s="1"/>
  <c r="J28" i="1"/>
  <c r="K28" i="1" s="1"/>
  <c r="J30" i="1"/>
  <c r="K30" i="1" s="1"/>
  <c r="J32" i="1"/>
  <c r="K32" i="1" s="1"/>
  <c r="J34" i="1"/>
  <c r="K34" i="1" s="1"/>
  <c r="J6" i="1"/>
  <c r="K6" i="1" s="1"/>
  <c r="H34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5" i="1"/>
  <c r="H5" i="1" s="1"/>
  <c r="G6" i="1"/>
  <c r="H6" i="1" s="1"/>
  <c r="G7" i="1"/>
  <c r="H7" i="1" s="1"/>
  <c r="G35" i="1" l="1"/>
</calcChain>
</file>

<file path=xl/sharedStrings.xml><?xml version="1.0" encoding="utf-8"?>
<sst xmlns="http://schemas.openxmlformats.org/spreadsheetml/2006/main" count="77" uniqueCount="41">
  <si>
    <t>Bourgogne Pinot Noir</t>
  </si>
  <si>
    <t xml:space="preserve"> Hautes Côtes de Nuits Rouge</t>
  </si>
  <si>
    <t xml:space="preserve"> Hautes Côtes de Nuits Blanc</t>
  </si>
  <si>
    <t xml:space="preserve">Beaune  Boucherottes </t>
  </si>
  <si>
    <t>Beaune Montrevenots</t>
  </si>
  <si>
    <t xml:space="preserve">Vosne Réas Recolte </t>
  </si>
  <si>
    <t>Vosne Chalandins</t>
  </si>
  <si>
    <t xml:space="preserve">Vosne Clos de la Fontaine </t>
  </si>
  <si>
    <t>Vosne Romanée Maizieres</t>
  </si>
  <si>
    <t>Savigny 1er cru le Clos des Guettes</t>
  </si>
  <si>
    <t>Chambolle Musigny</t>
  </si>
  <si>
    <t>Echezeaux</t>
  </si>
  <si>
    <t xml:space="preserve">Richebourg </t>
  </si>
  <si>
    <t xml:space="preserve">Pommard 1er cru les Arvelets </t>
  </si>
  <si>
    <t xml:space="preserve">Pommard 1er cru les Pezerolles </t>
  </si>
  <si>
    <t>Usure juillet</t>
  </si>
  <si>
    <t>usure mise</t>
  </si>
  <si>
    <t>autres pertes</t>
  </si>
  <si>
    <t>total pertes</t>
  </si>
  <si>
    <t>%</t>
  </si>
  <si>
    <t>Récolte</t>
  </si>
  <si>
    <t>apres vente</t>
  </si>
  <si>
    <t xml:space="preserve">VOSNE GLOBAL </t>
  </si>
  <si>
    <t>Resterait apres usure</t>
  </si>
  <si>
    <t>En BT</t>
  </si>
  <si>
    <t>En MG</t>
  </si>
  <si>
    <t>% usure arrondi</t>
  </si>
  <si>
    <t>IDEAL</t>
  </si>
  <si>
    <t>Vendu au 03/06</t>
  </si>
  <si>
    <t xml:space="preserve">solde </t>
  </si>
  <si>
    <t>MOULIN</t>
  </si>
  <si>
    <t>THEORIE</t>
  </si>
  <si>
    <t>BT</t>
  </si>
  <si>
    <t xml:space="preserve">Usure moul: 330 lies + 180 usure en juillet et 42 autres pertes donc total 552 litres </t>
  </si>
  <si>
    <t>Bourgogne F PARENT</t>
  </si>
  <si>
    <t>BOURGOGNE HAUTES COTES DE NUITS</t>
  </si>
  <si>
    <t>CORTON F PARENT</t>
  </si>
  <si>
    <t>GEVREY</t>
  </si>
  <si>
    <t>NUITS ST GEORGE 1er cru les saint georges</t>
  </si>
  <si>
    <t>POMMARD 1ER CRU LA CHANIERE</t>
  </si>
  <si>
    <t>Vosne Romanée 1er cru les Suchot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</si>
</sst>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6"/>
      <color rgb="FF00B050"/>
      <name val="Calibri Light"/>
      <family val="1"/>
      <scheme val="maj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6"/>
      <color rgb="FF00B05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00B05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Fill="1" applyBorder="1"/>
    <xf numFmtId="0" fontId="5" fillId="0" borderId="0" xfId="0" applyFont="1"/>
    <xf numFmtId="0" fontId="0" fillId="2" borderId="0" xfId="0" applyFill="1"/>
    <xf numFmtId="0" fontId="0" fillId="2" borderId="1" xfId="0" applyFill="1" applyBorder="1"/>
    <xf numFmtId="0" fontId="5" fillId="2" borderId="0" xfId="0" applyFont="1" applyFill="1" applyAlignment="1">
      <alignment horizontal="center"/>
    </xf>
    <xf numFmtId="0" fontId="2" fillId="0" borderId="1" xfId="0" applyFont="1" applyFill="1" applyBorder="1"/>
    <xf numFmtId="0" fontId="6" fillId="3" borderId="1" xfId="0" applyFont="1" applyFill="1" applyBorder="1"/>
    <xf numFmtId="0" fontId="7" fillId="3" borderId="0" xfId="0" applyFont="1" applyFill="1"/>
    <xf numFmtId="0" fontId="7" fillId="0" borderId="1" xfId="0" applyFont="1" applyBorder="1"/>
    <xf numFmtId="0" fontId="0" fillId="0" borderId="0" xfId="0" applyFill="1" applyBorder="1"/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9" fillId="0" borderId="1" xfId="0" applyFont="1" applyBorder="1"/>
    <xf numFmtId="0" fontId="0" fillId="0" borderId="1" xfId="0" applyFill="1" applyBorder="1"/>
    <xf numFmtId="0" fontId="10" fillId="0" borderId="1" xfId="0" applyFont="1" applyBorder="1"/>
    <xf numFmtId="0" fontId="10" fillId="0" borderId="3" xfId="0" applyFont="1" applyBorder="1"/>
    <xf numFmtId="0" fontId="11" fillId="0" borderId="1" xfId="0" applyFont="1" applyBorder="1"/>
    <xf numFmtId="0" fontId="12" fillId="0" borderId="1" xfId="0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AB2EF-C41B-4781-A48B-B5007E64AAE5}">
  <dimension ref="A3:R74"/>
  <sheetViews>
    <sheetView tabSelected="1" workbookViewId="0">
      <selection activeCell="C38" sqref="C38"/>
    </sheetView>
  </sheetViews>
  <sheetFormatPr baseColWidth="10" defaultRowHeight="15" x14ac:dyDescent="0.25"/>
  <cols>
    <col min="1" max="1" width="45.5703125" customWidth="1"/>
    <col min="2" max="3" width="10.85546875" customWidth="1"/>
    <col min="8" max="9" width="11.42578125" style="8"/>
    <col min="10" max="10" width="19.85546875" bestFit="1" customWidth="1"/>
    <col min="11" max="12" width="11.42578125" style="15"/>
  </cols>
  <sheetData>
    <row r="3" spans="1:13" x14ac:dyDescent="0.25">
      <c r="C3" t="s">
        <v>21</v>
      </c>
    </row>
    <row r="4" spans="1:13" x14ac:dyDescent="0.25">
      <c r="C4" t="s">
        <v>20</v>
      </c>
      <c r="D4" t="s">
        <v>15</v>
      </c>
      <c r="E4" t="s">
        <v>16</v>
      </c>
      <c r="F4" t="s">
        <v>17</v>
      </c>
      <c r="G4" t="s">
        <v>18</v>
      </c>
      <c r="H4" s="8" t="s">
        <v>19</v>
      </c>
      <c r="I4" s="8" t="s">
        <v>26</v>
      </c>
      <c r="J4" s="5" t="s">
        <v>23</v>
      </c>
      <c r="K4" s="17" t="s">
        <v>24</v>
      </c>
      <c r="L4" s="17" t="s">
        <v>27</v>
      </c>
      <c r="M4" s="14" t="s">
        <v>25</v>
      </c>
    </row>
    <row r="5" spans="1:13" ht="21" x14ac:dyDescent="0.35">
      <c r="A5" s="1" t="s">
        <v>0</v>
      </c>
      <c r="B5" s="1">
        <v>2019</v>
      </c>
      <c r="C5" s="1">
        <v>3192</v>
      </c>
      <c r="D5" s="9"/>
      <c r="E5" s="9">
        <v>2</v>
      </c>
      <c r="F5" s="9">
        <v>33.25</v>
      </c>
      <c r="G5" s="9">
        <f t="shared" ref="G5:G33" si="0">F5+E5+D5</f>
        <v>35.25</v>
      </c>
      <c r="H5" s="10">
        <f t="shared" ref="H5:H34" si="1">G5/C5</f>
        <v>1.1043233082706766E-2</v>
      </c>
      <c r="I5" s="10"/>
      <c r="J5" s="9"/>
      <c r="K5" s="16"/>
      <c r="L5" s="16"/>
      <c r="M5" s="9"/>
    </row>
    <row r="6" spans="1:13" ht="21" x14ac:dyDescent="0.35">
      <c r="A6" s="4" t="s">
        <v>0</v>
      </c>
      <c r="B6" s="4">
        <v>2020</v>
      </c>
      <c r="C6" s="4">
        <v>3021</v>
      </c>
      <c r="D6" s="11">
        <v>500</v>
      </c>
      <c r="E6" s="11">
        <v>4</v>
      </c>
      <c r="F6" s="11">
        <v>30</v>
      </c>
      <c r="G6" s="9">
        <f t="shared" si="0"/>
        <v>534</v>
      </c>
      <c r="H6" s="10">
        <f t="shared" si="1"/>
        <v>0.17676266137040714</v>
      </c>
      <c r="I6" s="10">
        <v>0.18</v>
      </c>
      <c r="J6" s="11">
        <f>C6-(I6*C6)</f>
        <v>2477.2200000000003</v>
      </c>
      <c r="K6" s="16">
        <f>J6/0.75</f>
        <v>3302.9600000000005</v>
      </c>
      <c r="L6" s="16">
        <v>3300</v>
      </c>
      <c r="M6" s="9"/>
    </row>
    <row r="7" spans="1:13" ht="21" x14ac:dyDescent="0.35">
      <c r="A7" s="1" t="s">
        <v>1</v>
      </c>
      <c r="B7" s="1">
        <v>2019</v>
      </c>
      <c r="C7" s="1">
        <v>6384</v>
      </c>
      <c r="D7" s="9">
        <v>520</v>
      </c>
      <c r="E7" s="9">
        <v>40.5</v>
      </c>
      <c r="F7" s="9">
        <v>77</v>
      </c>
      <c r="G7" s="9">
        <f>F7+E7+D7</f>
        <v>637.5</v>
      </c>
      <c r="H7" s="10">
        <f>G7/C7</f>
        <v>9.9859022556390981E-2</v>
      </c>
      <c r="I7" s="10"/>
      <c r="J7" s="11"/>
      <c r="K7" s="16"/>
      <c r="L7" s="16"/>
      <c r="M7" s="9"/>
    </row>
    <row r="8" spans="1:13" ht="21" x14ac:dyDescent="0.35">
      <c r="A8" s="4" t="s">
        <v>1</v>
      </c>
      <c r="B8" s="4">
        <v>2020</v>
      </c>
      <c r="C8" s="4">
        <v>6270</v>
      </c>
      <c r="D8" s="11"/>
      <c r="E8" s="11">
        <v>41</v>
      </c>
      <c r="F8" s="11">
        <v>75</v>
      </c>
      <c r="G8" s="9">
        <f t="shared" si="0"/>
        <v>116</v>
      </c>
      <c r="H8" s="10">
        <f t="shared" si="1"/>
        <v>1.8500797448165868E-2</v>
      </c>
      <c r="I8" s="10">
        <v>0.03</v>
      </c>
      <c r="J8" s="11">
        <f t="shared" ref="J8:J34" si="2">C8-(I8*C8)</f>
        <v>6081.9</v>
      </c>
      <c r="K8" s="16">
        <f t="shared" ref="K8:K34" si="3">J8/0.75</f>
        <v>8109.2</v>
      </c>
      <c r="L8" s="16">
        <v>8110</v>
      </c>
      <c r="M8" s="9"/>
    </row>
    <row r="9" spans="1:13" ht="21" x14ac:dyDescent="0.35">
      <c r="A9" s="4" t="s">
        <v>2</v>
      </c>
      <c r="B9" s="4">
        <v>2020</v>
      </c>
      <c r="C9" s="4">
        <v>1441</v>
      </c>
      <c r="D9" s="11">
        <v>40</v>
      </c>
      <c r="E9" s="11"/>
      <c r="F9" s="11"/>
      <c r="G9" s="9">
        <f t="shared" si="0"/>
        <v>40</v>
      </c>
      <c r="H9" s="10">
        <f t="shared" si="1"/>
        <v>2.7758501040943788E-2</v>
      </c>
      <c r="I9" s="10">
        <v>0.04</v>
      </c>
      <c r="J9" s="11">
        <f t="shared" si="2"/>
        <v>1383.36</v>
      </c>
      <c r="K9" s="16">
        <f t="shared" si="3"/>
        <v>1844.4799999999998</v>
      </c>
      <c r="L9" s="16">
        <v>1845</v>
      </c>
      <c r="M9" s="11"/>
    </row>
    <row r="10" spans="1:13" ht="21" x14ac:dyDescent="0.35">
      <c r="A10" s="2" t="s">
        <v>3</v>
      </c>
      <c r="B10" s="2">
        <v>2019</v>
      </c>
      <c r="C10" s="2">
        <v>684</v>
      </c>
      <c r="D10" s="9"/>
      <c r="E10" s="9">
        <v>16</v>
      </c>
      <c r="F10" s="9">
        <v>13.25</v>
      </c>
      <c r="G10" s="9">
        <f t="shared" si="0"/>
        <v>29.25</v>
      </c>
      <c r="H10" s="10">
        <f t="shared" si="1"/>
        <v>4.2763157894736843E-2</v>
      </c>
      <c r="I10" s="10"/>
      <c r="J10" s="11"/>
      <c r="K10" s="16"/>
      <c r="L10" s="16"/>
      <c r="M10" s="9"/>
    </row>
    <row r="11" spans="1:13" ht="21" x14ac:dyDescent="0.35">
      <c r="A11" s="6" t="s">
        <v>3</v>
      </c>
      <c r="B11" s="6">
        <v>2020</v>
      </c>
      <c r="C11" s="6">
        <v>684</v>
      </c>
      <c r="D11" s="11"/>
      <c r="E11" s="11"/>
      <c r="F11" s="11"/>
      <c r="G11" s="9">
        <f t="shared" si="0"/>
        <v>0</v>
      </c>
      <c r="H11" s="10">
        <f t="shared" si="1"/>
        <v>0</v>
      </c>
      <c r="I11" s="10">
        <v>0.05</v>
      </c>
      <c r="J11" s="11">
        <f t="shared" si="2"/>
        <v>649.79999999999995</v>
      </c>
      <c r="K11" s="16">
        <f t="shared" si="3"/>
        <v>866.4</v>
      </c>
      <c r="L11" s="16">
        <v>870</v>
      </c>
      <c r="M11" s="11"/>
    </row>
    <row r="12" spans="1:13" ht="21" x14ac:dyDescent="0.35">
      <c r="A12" s="1" t="s">
        <v>4</v>
      </c>
      <c r="B12" s="1">
        <v>2019</v>
      </c>
      <c r="C12" s="1">
        <v>1140</v>
      </c>
      <c r="D12" s="9"/>
      <c r="E12" s="9">
        <v>16.75</v>
      </c>
      <c r="F12" s="9">
        <v>23</v>
      </c>
      <c r="G12" s="9">
        <f t="shared" si="0"/>
        <v>39.75</v>
      </c>
      <c r="H12" s="10">
        <f t="shared" si="1"/>
        <v>3.4868421052631576E-2</v>
      </c>
      <c r="I12" s="10"/>
      <c r="J12" s="11"/>
      <c r="K12" s="16"/>
      <c r="L12" s="16"/>
      <c r="M12" s="9"/>
    </row>
    <row r="13" spans="1:13" ht="21" x14ac:dyDescent="0.35">
      <c r="A13" s="4" t="s">
        <v>4</v>
      </c>
      <c r="B13" s="4">
        <v>2020</v>
      </c>
      <c r="C13" s="4">
        <v>1425</v>
      </c>
      <c r="D13" s="11"/>
      <c r="E13" s="11"/>
      <c r="F13" s="11"/>
      <c r="G13" s="9">
        <f t="shared" si="0"/>
        <v>0</v>
      </c>
      <c r="H13" s="10">
        <f t="shared" si="1"/>
        <v>0</v>
      </c>
      <c r="I13" s="10">
        <v>0.04</v>
      </c>
      <c r="J13" s="11">
        <f t="shared" si="2"/>
        <v>1368</v>
      </c>
      <c r="K13" s="16">
        <f t="shared" si="3"/>
        <v>1824</v>
      </c>
      <c r="L13" s="16">
        <v>1800</v>
      </c>
      <c r="M13" s="11"/>
    </row>
    <row r="14" spans="1:13" ht="21" x14ac:dyDescent="0.35">
      <c r="A14" s="1" t="s">
        <v>22</v>
      </c>
      <c r="B14" s="1">
        <v>2019</v>
      </c>
      <c r="C14" s="1">
        <v>7296</v>
      </c>
      <c r="D14" s="12"/>
      <c r="E14" s="9">
        <v>26</v>
      </c>
      <c r="F14" s="9">
        <v>142.75</v>
      </c>
      <c r="G14" s="9">
        <f t="shared" si="0"/>
        <v>168.75</v>
      </c>
      <c r="H14" s="10">
        <f t="shared" si="1"/>
        <v>2.3129111842105265E-2</v>
      </c>
      <c r="I14" s="10"/>
      <c r="J14" s="11"/>
      <c r="K14" s="16"/>
      <c r="L14" s="16"/>
      <c r="M14" s="11"/>
    </row>
    <row r="15" spans="1:13" ht="21" x14ac:dyDescent="0.35">
      <c r="A15" s="4" t="s">
        <v>22</v>
      </c>
      <c r="B15" s="4">
        <v>2020</v>
      </c>
      <c r="C15" s="4">
        <v>7088</v>
      </c>
      <c r="D15" s="11"/>
      <c r="E15" s="11"/>
      <c r="F15" s="11"/>
      <c r="G15" s="9">
        <f t="shared" si="0"/>
        <v>0</v>
      </c>
      <c r="H15" s="10">
        <f t="shared" si="1"/>
        <v>0</v>
      </c>
      <c r="I15" s="10">
        <v>0.03</v>
      </c>
      <c r="J15" s="11">
        <f t="shared" si="2"/>
        <v>6875.36</v>
      </c>
      <c r="K15" s="16">
        <f t="shared" si="3"/>
        <v>9167.1466666666656</v>
      </c>
      <c r="L15" s="16">
        <v>9200</v>
      </c>
      <c r="M15" s="11"/>
    </row>
    <row r="16" spans="1:13" ht="21" x14ac:dyDescent="0.35">
      <c r="A16" s="3" t="s">
        <v>5</v>
      </c>
      <c r="B16" s="2">
        <v>2019</v>
      </c>
      <c r="C16" s="2"/>
      <c r="D16" s="9"/>
      <c r="E16" s="9"/>
      <c r="F16" s="9"/>
      <c r="G16" s="9">
        <f t="shared" si="0"/>
        <v>0</v>
      </c>
      <c r="H16" s="10" t="e">
        <f t="shared" si="1"/>
        <v>#DIV/0!</v>
      </c>
      <c r="I16" s="10"/>
      <c r="J16" s="11"/>
      <c r="K16" s="16"/>
      <c r="L16" s="16"/>
      <c r="M16" s="9"/>
    </row>
    <row r="17" spans="1:18" ht="21" x14ac:dyDescent="0.35">
      <c r="A17" s="7" t="s">
        <v>5</v>
      </c>
      <c r="B17" s="6">
        <v>2020</v>
      </c>
      <c r="C17" s="6">
        <v>4332</v>
      </c>
      <c r="D17" s="11"/>
      <c r="E17" s="11"/>
      <c r="F17" s="11"/>
      <c r="G17" s="9">
        <f t="shared" si="0"/>
        <v>0</v>
      </c>
      <c r="H17" s="10">
        <f t="shared" si="1"/>
        <v>0</v>
      </c>
      <c r="I17" s="10"/>
      <c r="J17" s="11"/>
      <c r="K17" s="16"/>
      <c r="L17" s="16">
        <v>5718</v>
      </c>
      <c r="M17" s="11"/>
    </row>
    <row r="18" spans="1:18" ht="21" x14ac:dyDescent="0.35">
      <c r="A18" s="1" t="s">
        <v>6</v>
      </c>
      <c r="B18" s="1">
        <v>2019</v>
      </c>
      <c r="C18" s="1"/>
      <c r="D18" s="9"/>
      <c r="E18" s="9"/>
      <c r="F18" s="9"/>
      <c r="G18" s="9">
        <f t="shared" si="0"/>
        <v>0</v>
      </c>
      <c r="H18" s="10" t="e">
        <f t="shared" si="1"/>
        <v>#DIV/0!</v>
      </c>
      <c r="I18" s="10"/>
      <c r="J18" s="11"/>
      <c r="K18" s="16"/>
      <c r="L18" s="16"/>
      <c r="M18" s="9"/>
    </row>
    <row r="19" spans="1:18" ht="21" x14ac:dyDescent="0.35">
      <c r="A19" s="4" t="s">
        <v>6</v>
      </c>
      <c r="B19" s="4">
        <v>2020</v>
      </c>
      <c r="C19" s="4">
        <v>1596</v>
      </c>
      <c r="D19" s="11"/>
      <c r="E19" s="11"/>
      <c r="F19" s="11"/>
      <c r="G19" s="9">
        <f t="shared" si="0"/>
        <v>0</v>
      </c>
      <c r="H19" s="10">
        <f t="shared" si="1"/>
        <v>0</v>
      </c>
      <c r="I19" s="10"/>
      <c r="J19" s="11"/>
      <c r="K19" s="16"/>
      <c r="L19" s="16">
        <v>2000</v>
      </c>
      <c r="M19" s="11"/>
      <c r="N19" s="5"/>
      <c r="O19" s="5"/>
    </row>
    <row r="20" spans="1:18" ht="21" x14ac:dyDescent="0.35">
      <c r="A20" s="1" t="s">
        <v>7</v>
      </c>
      <c r="B20" s="2">
        <v>2019</v>
      </c>
      <c r="C20" s="2"/>
      <c r="D20" s="9"/>
      <c r="E20" s="9"/>
      <c r="F20" s="9"/>
      <c r="G20" s="9">
        <f t="shared" si="0"/>
        <v>0</v>
      </c>
      <c r="H20" s="10" t="e">
        <f t="shared" si="1"/>
        <v>#DIV/0!</v>
      </c>
      <c r="I20" s="10"/>
      <c r="J20" s="11"/>
      <c r="K20" s="16"/>
      <c r="L20" s="16"/>
      <c r="M20" s="9"/>
    </row>
    <row r="21" spans="1:18" ht="21" x14ac:dyDescent="0.35">
      <c r="A21" s="4" t="s">
        <v>7</v>
      </c>
      <c r="B21" s="6">
        <v>2020</v>
      </c>
      <c r="C21" s="6">
        <v>932</v>
      </c>
      <c r="D21" s="11"/>
      <c r="E21" s="11"/>
      <c r="F21" s="11"/>
      <c r="G21" s="9">
        <f t="shared" si="0"/>
        <v>0</v>
      </c>
      <c r="H21" s="10">
        <f t="shared" si="1"/>
        <v>0</v>
      </c>
      <c r="I21" s="10"/>
      <c r="J21" s="11"/>
      <c r="K21" s="16"/>
      <c r="L21" s="16">
        <v>1192</v>
      </c>
      <c r="M21" s="11">
        <v>596</v>
      </c>
      <c r="N21" s="5"/>
      <c r="O21" s="5"/>
      <c r="P21" s="5"/>
    </row>
    <row r="22" spans="1:18" ht="21" x14ac:dyDescent="0.35">
      <c r="A22" s="4" t="s">
        <v>8</v>
      </c>
      <c r="B22" s="4">
        <v>2020</v>
      </c>
      <c r="C22" s="4">
        <v>228</v>
      </c>
      <c r="D22" s="11"/>
      <c r="E22" s="11"/>
      <c r="F22" s="11"/>
      <c r="G22" s="9">
        <f t="shared" si="0"/>
        <v>0</v>
      </c>
      <c r="H22" s="10">
        <f t="shared" si="1"/>
        <v>0</v>
      </c>
      <c r="I22" s="10"/>
      <c r="J22" s="11"/>
      <c r="K22" s="16"/>
      <c r="L22" s="16">
        <v>290</v>
      </c>
      <c r="M22" s="11"/>
      <c r="N22" s="5"/>
      <c r="O22" s="5"/>
      <c r="P22" s="5"/>
    </row>
    <row r="23" spans="1:18" ht="21" x14ac:dyDescent="0.35">
      <c r="A23" s="2" t="s">
        <v>9</v>
      </c>
      <c r="B23" s="1">
        <v>2019</v>
      </c>
      <c r="C23" s="1">
        <v>2052</v>
      </c>
      <c r="D23" s="9"/>
      <c r="E23" s="9">
        <v>22.75</v>
      </c>
      <c r="F23" s="9">
        <v>44</v>
      </c>
      <c r="G23" s="9">
        <f t="shared" si="0"/>
        <v>66.75</v>
      </c>
      <c r="H23" s="10">
        <f t="shared" si="1"/>
        <v>3.2529239766081873E-2</v>
      </c>
      <c r="I23" s="10"/>
      <c r="J23" s="11"/>
      <c r="K23" s="16"/>
      <c r="L23" s="16"/>
      <c r="M23" s="9"/>
    </row>
    <row r="24" spans="1:18" ht="21" x14ac:dyDescent="0.35">
      <c r="A24" s="6" t="s">
        <v>9</v>
      </c>
      <c r="B24" s="6">
        <v>2020</v>
      </c>
      <c r="C24" s="6">
        <v>1881</v>
      </c>
      <c r="D24" s="11"/>
      <c r="E24" s="11"/>
      <c r="F24" s="11"/>
      <c r="G24" s="9">
        <f t="shared" si="0"/>
        <v>0</v>
      </c>
      <c r="H24" s="10">
        <f t="shared" si="1"/>
        <v>0</v>
      </c>
      <c r="I24" s="10">
        <v>0.04</v>
      </c>
      <c r="J24" s="11">
        <f t="shared" si="2"/>
        <v>1805.76</v>
      </c>
      <c r="K24" s="16">
        <f t="shared" si="3"/>
        <v>2407.6799999999998</v>
      </c>
      <c r="L24" s="16">
        <v>2400</v>
      </c>
      <c r="M24" s="11"/>
      <c r="N24" s="5"/>
      <c r="O24" s="5"/>
      <c r="P24" s="5"/>
      <c r="Q24" s="5"/>
      <c r="R24" s="5"/>
    </row>
    <row r="25" spans="1:18" ht="21" x14ac:dyDescent="0.35">
      <c r="A25" s="1" t="s">
        <v>10</v>
      </c>
      <c r="B25" s="1">
        <v>2019</v>
      </c>
      <c r="C25" s="1">
        <v>1596</v>
      </c>
      <c r="D25" s="9"/>
      <c r="E25" s="9">
        <v>17</v>
      </c>
      <c r="F25" s="9">
        <v>31</v>
      </c>
      <c r="G25" s="9">
        <f t="shared" si="0"/>
        <v>48</v>
      </c>
      <c r="H25" s="10">
        <f t="shared" si="1"/>
        <v>3.007518796992481E-2</v>
      </c>
      <c r="I25" s="10"/>
      <c r="J25" s="11"/>
      <c r="K25" s="16"/>
      <c r="L25" s="16"/>
      <c r="M25" s="9"/>
    </row>
    <row r="26" spans="1:18" ht="21" x14ac:dyDescent="0.35">
      <c r="A26" s="4" t="s">
        <v>10</v>
      </c>
      <c r="B26" s="4">
        <v>2020</v>
      </c>
      <c r="C26" s="4">
        <v>1425</v>
      </c>
      <c r="D26" s="11"/>
      <c r="E26" s="11"/>
      <c r="F26" s="11"/>
      <c r="G26" s="9">
        <f t="shared" si="0"/>
        <v>0</v>
      </c>
      <c r="H26" s="10">
        <f t="shared" si="1"/>
        <v>0</v>
      </c>
      <c r="I26" s="10">
        <v>0.04</v>
      </c>
      <c r="J26" s="11">
        <f t="shared" si="2"/>
        <v>1368</v>
      </c>
      <c r="K26" s="16">
        <f t="shared" si="3"/>
        <v>1824</v>
      </c>
      <c r="L26" s="16">
        <v>1835</v>
      </c>
      <c r="M26" s="11"/>
      <c r="N26" s="5"/>
      <c r="O26" s="5"/>
      <c r="P26" s="5"/>
      <c r="Q26" s="5"/>
    </row>
    <row r="27" spans="1:18" ht="21" x14ac:dyDescent="0.35">
      <c r="A27" s="1" t="s">
        <v>11</v>
      </c>
      <c r="B27" s="1">
        <v>2019</v>
      </c>
      <c r="C27" s="1">
        <v>798</v>
      </c>
      <c r="D27" s="9"/>
      <c r="E27" s="9">
        <v>4</v>
      </c>
      <c r="F27" s="9">
        <v>14</v>
      </c>
      <c r="G27" s="9">
        <f t="shared" si="0"/>
        <v>18</v>
      </c>
      <c r="H27" s="10">
        <f t="shared" si="1"/>
        <v>2.2556390977443608E-2</v>
      </c>
      <c r="I27" s="10"/>
      <c r="J27" s="11"/>
      <c r="K27" s="16"/>
      <c r="L27" s="16"/>
      <c r="M27" s="9"/>
    </row>
    <row r="28" spans="1:18" ht="21" x14ac:dyDescent="0.35">
      <c r="A28" s="4" t="s">
        <v>11</v>
      </c>
      <c r="B28" s="4">
        <v>2020</v>
      </c>
      <c r="C28" s="4">
        <v>798</v>
      </c>
      <c r="D28" s="11"/>
      <c r="E28" s="11"/>
      <c r="F28" s="11"/>
      <c r="G28" s="9">
        <f t="shared" si="0"/>
        <v>0</v>
      </c>
      <c r="H28" s="10">
        <f t="shared" si="1"/>
        <v>0</v>
      </c>
      <c r="I28" s="10">
        <v>0.03</v>
      </c>
      <c r="J28" s="11">
        <f t="shared" si="2"/>
        <v>774.06</v>
      </c>
      <c r="K28" s="16">
        <f t="shared" si="3"/>
        <v>1032.08</v>
      </c>
      <c r="L28" s="16">
        <v>1040</v>
      </c>
      <c r="M28" s="11"/>
      <c r="N28" s="5"/>
      <c r="O28" s="5"/>
      <c r="P28" s="5"/>
      <c r="Q28" s="5"/>
    </row>
    <row r="29" spans="1:18" ht="21" x14ac:dyDescent="0.25">
      <c r="A29" s="3" t="s">
        <v>12</v>
      </c>
      <c r="B29" s="3">
        <v>2019</v>
      </c>
      <c r="C29" s="3">
        <v>1596</v>
      </c>
      <c r="D29" s="9"/>
      <c r="E29" s="9">
        <v>12</v>
      </c>
      <c r="F29" s="9">
        <v>26.25</v>
      </c>
      <c r="G29" s="9">
        <f t="shared" si="0"/>
        <v>38.25</v>
      </c>
      <c r="H29" s="10">
        <f t="shared" si="1"/>
        <v>2.3966165413533833E-2</v>
      </c>
      <c r="I29" s="10"/>
      <c r="J29" s="11"/>
      <c r="K29" s="16"/>
      <c r="L29" s="16"/>
      <c r="M29" s="9"/>
    </row>
    <row r="30" spans="1:18" ht="21" x14ac:dyDescent="0.25">
      <c r="A30" s="7" t="s">
        <v>12</v>
      </c>
      <c r="B30" s="7">
        <v>2020</v>
      </c>
      <c r="C30" s="7">
        <v>1596</v>
      </c>
      <c r="D30" s="11"/>
      <c r="E30" s="11"/>
      <c r="F30" s="11"/>
      <c r="G30" s="9">
        <f t="shared" si="0"/>
        <v>0</v>
      </c>
      <c r="H30" s="10">
        <f t="shared" si="1"/>
        <v>0</v>
      </c>
      <c r="I30" s="10">
        <v>0.03</v>
      </c>
      <c r="J30" s="11">
        <f t="shared" si="2"/>
        <v>1548.12</v>
      </c>
      <c r="K30" s="16">
        <f t="shared" si="3"/>
        <v>2064.16</v>
      </c>
      <c r="L30" s="16">
        <v>2077</v>
      </c>
      <c r="M30" s="11"/>
      <c r="N30" s="5"/>
      <c r="O30" s="5"/>
      <c r="P30" s="5"/>
      <c r="Q30" s="5"/>
      <c r="R30" s="5"/>
    </row>
    <row r="31" spans="1:18" ht="21" x14ac:dyDescent="0.35">
      <c r="A31" s="2" t="s">
        <v>13</v>
      </c>
      <c r="B31" s="2">
        <v>2019</v>
      </c>
      <c r="C31" s="2">
        <v>1140</v>
      </c>
      <c r="D31" s="9"/>
      <c r="E31" s="9">
        <v>5.25</v>
      </c>
      <c r="F31" s="9">
        <v>21</v>
      </c>
      <c r="G31" s="9">
        <f t="shared" si="0"/>
        <v>26.25</v>
      </c>
      <c r="H31" s="10">
        <f t="shared" si="1"/>
        <v>2.3026315789473683E-2</v>
      </c>
      <c r="I31" s="10"/>
      <c r="J31" s="11"/>
      <c r="K31" s="16"/>
      <c r="L31" s="16"/>
      <c r="M31" s="9"/>
    </row>
    <row r="32" spans="1:18" ht="21" x14ac:dyDescent="0.35">
      <c r="A32" s="6" t="s">
        <v>13</v>
      </c>
      <c r="B32" s="6">
        <v>2020</v>
      </c>
      <c r="C32" s="6">
        <v>704</v>
      </c>
      <c r="D32" s="11"/>
      <c r="E32" s="11"/>
      <c r="F32" s="11"/>
      <c r="G32" s="9">
        <f t="shared" si="0"/>
        <v>0</v>
      </c>
      <c r="H32" s="10">
        <f t="shared" si="1"/>
        <v>0</v>
      </c>
      <c r="I32" s="10">
        <v>0.04</v>
      </c>
      <c r="J32" s="11">
        <f t="shared" si="2"/>
        <v>675.84</v>
      </c>
      <c r="K32" s="16">
        <f t="shared" si="3"/>
        <v>901.12</v>
      </c>
      <c r="L32" s="16">
        <v>900</v>
      </c>
      <c r="M32" s="11"/>
      <c r="N32" s="5"/>
      <c r="O32" s="5"/>
      <c r="P32" s="5"/>
      <c r="Q32" s="5"/>
    </row>
    <row r="33" spans="1:18" ht="21" x14ac:dyDescent="0.35">
      <c r="A33" s="1" t="s">
        <v>14</v>
      </c>
      <c r="B33" s="1">
        <v>2019</v>
      </c>
      <c r="C33" s="1">
        <v>1026</v>
      </c>
      <c r="D33" s="9"/>
      <c r="E33" s="9">
        <v>5.25</v>
      </c>
      <c r="F33" s="9">
        <v>19.5</v>
      </c>
      <c r="G33" s="9">
        <f t="shared" si="0"/>
        <v>24.75</v>
      </c>
      <c r="H33" s="10">
        <f t="shared" si="1"/>
        <v>2.4122807017543858E-2</v>
      </c>
      <c r="I33" s="10"/>
      <c r="J33" s="11"/>
      <c r="K33" s="16"/>
      <c r="L33" s="16"/>
      <c r="M33" s="9"/>
    </row>
    <row r="34" spans="1:18" ht="21" x14ac:dyDescent="0.35">
      <c r="A34" s="4" t="s">
        <v>14</v>
      </c>
      <c r="B34" s="4">
        <v>2020</v>
      </c>
      <c r="C34" s="4">
        <v>701</v>
      </c>
      <c r="D34" s="11"/>
      <c r="E34" s="11"/>
      <c r="F34" s="11"/>
      <c r="G34" s="11"/>
      <c r="H34" s="10">
        <f t="shared" si="1"/>
        <v>0</v>
      </c>
      <c r="I34" s="10">
        <v>0.04</v>
      </c>
      <c r="J34" s="11">
        <f t="shared" si="2"/>
        <v>672.96</v>
      </c>
      <c r="K34" s="16">
        <f t="shared" si="3"/>
        <v>897.28000000000009</v>
      </c>
      <c r="L34" s="16">
        <v>900</v>
      </c>
      <c r="M34" s="11"/>
      <c r="N34" s="5"/>
      <c r="O34" s="5"/>
      <c r="P34" s="5"/>
      <c r="Q34" s="5"/>
      <c r="R34" s="5"/>
    </row>
    <row r="35" spans="1:18" x14ac:dyDescent="0.25">
      <c r="G35" s="13">
        <f>SUM(G5:G34)</f>
        <v>1822.5</v>
      </c>
    </row>
    <row r="36" spans="1:18" x14ac:dyDescent="0.25">
      <c r="G36" s="22"/>
    </row>
    <row r="37" spans="1:18" x14ac:dyDescent="0.25">
      <c r="C37">
        <f>C5+C7+C10+C14+C23+C25+C27+C29+C31+C33</f>
        <v>25764</v>
      </c>
      <c r="G37" s="22"/>
    </row>
    <row r="38" spans="1:18" x14ac:dyDescent="0.25">
      <c r="G38" s="22"/>
    </row>
    <row r="39" spans="1:18" ht="21" x14ac:dyDescent="0.35">
      <c r="A39" s="23" t="s">
        <v>34</v>
      </c>
      <c r="B39" s="30">
        <v>2019</v>
      </c>
      <c r="C39" s="30">
        <v>3876</v>
      </c>
      <c r="D39" s="9"/>
      <c r="E39" s="9">
        <v>2</v>
      </c>
      <c r="F39" s="9">
        <v>74.5</v>
      </c>
      <c r="G39" s="27">
        <f>F39+E39+D39</f>
        <v>76.5</v>
      </c>
      <c r="H39" s="10">
        <f>G39/C39</f>
        <v>1.9736842105263157E-2</v>
      </c>
      <c r="I39" s="10"/>
      <c r="J39" s="9"/>
      <c r="K39" s="16"/>
      <c r="L39" s="16"/>
      <c r="M39" s="9"/>
    </row>
    <row r="40" spans="1:18" ht="21" x14ac:dyDescent="0.35">
      <c r="A40" s="28" t="s">
        <v>34</v>
      </c>
      <c r="B40" s="31">
        <v>2020</v>
      </c>
      <c r="C40" s="31">
        <v>4788</v>
      </c>
      <c r="D40" s="11">
        <v>450</v>
      </c>
      <c r="E40" s="9"/>
      <c r="F40" s="9"/>
      <c r="G40" s="27">
        <f t="shared" ref="G40:G52" si="4">F40+E40+D40</f>
        <v>450</v>
      </c>
      <c r="H40" s="10">
        <f t="shared" ref="H40:H52" si="5">G40/C40</f>
        <v>9.3984962406015032E-2</v>
      </c>
      <c r="I40" s="10">
        <v>0.1</v>
      </c>
      <c r="J40" s="9">
        <f>C40-(I40*C40)</f>
        <v>4309.2</v>
      </c>
      <c r="K40" s="16">
        <f>J40/0.75</f>
        <v>5745.5999999999995</v>
      </c>
      <c r="L40" s="16">
        <v>5700</v>
      </c>
      <c r="M40" s="9"/>
    </row>
    <row r="41" spans="1:18" ht="21" x14ac:dyDescent="0.35">
      <c r="A41" s="26" t="s">
        <v>35</v>
      </c>
      <c r="B41" s="30">
        <v>2019</v>
      </c>
      <c r="C41" s="30">
        <v>3854</v>
      </c>
      <c r="D41" s="9">
        <v>250</v>
      </c>
      <c r="E41" s="9">
        <v>5</v>
      </c>
      <c r="F41" s="9">
        <v>72</v>
      </c>
      <c r="G41" s="27">
        <f t="shared" si="4"/>
        <v>327</v>
      </c>
      <c r="H41" s="10">
        <f t="shared" si="5"/>
        <v>8.4846912298910226E-2</v>
      </c>
      <c r="I41" s="10"/>
      <c r="J41" s="9"/>
      <c r="K41" s="16"/>
      <c r="L41" s="16"/>
      <c r="M41" s="9"/>
    </row>
    <row r="42" spans="1:18" ht="21" x14ac:dyDescent="0.35">
      <c r="A42" s="28" t="s">
        <v>35</v>
      </c>
      <c r="B42" s="31">
        <v>2020</v>
      </c>
      <c r="C42" s="31">
        <v>2736</v>
      </c>
      <c r="D42" s="9"/>
      <c r="E42" s="9"/>
      <c r="F42" s="9"/>
      <c r="G42" s="27">
        <f t="shared" si="4"/>
        <v>0</v>
      </c>
      <c r="H42" s="10">
        <f t="shared" si="5"/>
        <v>0</v>
      </c>
      <c r="I42" s="10">
        <v>0.03</v>
      </c>
      <c r="J42" s="9">
        <f t="shared" ref="J42:J52" si="6">C42-(I42*C42)</f>
        <v>2653.92</v>
      </c>
      <c r="K42" s="16">
        <f t="shared" ref="K42:K52" si="7">J42/0.75</f>
        <v>3538.56</v>
      </c>
      <c r="L42" s="16">
        <v>3500</v>
      </c>
      <c r="M42" s="9"/>
    </row>
    <row r="43" spans="1:18" ht="21" x14ac:dyDescent="0.35">
      <c r="A43" s="23" t="s">
        <v>36</v>
      </c>
      <c r="B43" s="30">
        <v>2019</v>
      </c>
      <c r="C43" s="30">
        <v>228</v>
      </c>
      <c r="D43" s="9"/>
      <c r="E43" s="9">
        <v>2</v>
      </c>
      <c r="F43" s="9">
        <v>4.75</v>
      </c>
      <c r="G43" s="27">
        <f t="shared" si="4"/>
        <v>6.75</v>
      </c>
      <c r="H43" s="10">
        <f t="shared" si="5"/>
        <v>2.9605263157894735E-2</v>
      </c>
      <c r="I43" s="10"/>
      <c r="J43" s="9"/>
      <c r="K43" s="16"/>
      <c r="L43" s="16"/>
      <c r="M43" s="9"/>
    </row>
    <row r="44" spans="1:18" ht="21" x14ac:dyDescent="0.35">
      <c r="A44" s="28" t="s">
        <v>36</v>
      </c>
      <c r="B44" s="31">
        <v>2020</v>
      </c>
      <c r="C44" s="31">
        <v>228</v>
      </c>
      <c r="D44" s="9"/>
      <c r="E44" s="9"/>
      <c r="F44" s="9"/>
      <c r="G44" s="27">
        <f t="shared" si="4"/>
        <v>0</v>
      </c>
      <c r="H44" s="10">
        <f t="shared" si="5"/>
        <v>0</v>
      </c>
      <c r="I44" s="10">
        <v>0.03</v>
      </c>
      <c r="J44" s="9">
        <f t="shared" si="6"/>
        <v>221.16</v>
      </c>
      <c r="K44" s="16">
        <f t="shared" si="7"/>
        <v>294.88</v>
      </c>
      <c r="L44" s="16">
        <v>289</v>
      </c>
      <c r="M44" s="9"/>
    </row>
    <row r="45" spans="1:18" ht="21" x14ac:dyDescent="0.35">
      <c r="A45" s="23" t="s">
        <v>37</v>
      </c>
      <c r="B45" s="30">
        <v>2019</v>
      </c>
      <c r="C45" s="30">
        <v>1026</v>
      </c>
      <c r="D45" s="9"/>
      <c r="E45" s="9">
        <v>7</v>
      </c>
      <c r="F45" s="9">
        <v>20.75</v>
      </c>
      <c r="G45" s="27">
        <f t="shared" si="4"/>
        <v>27.75</v>
      </c>
      <c r="H45" s="10">
        <f t="shared" si="5"/>
        <v>2.7046783625730993E-2</v>
      </c>
      <c r="I45" s="10"/>
      <c r="J45" s="9"/>
      <c r="K45" s="16"/>
      <c r="L45" s="16"/>
      <c r="M45" s="9"/>
    </row>
    <row r="46" spans="1:18" ht="21" x14ac:dyDescent="0.35">
      <c r="A46" s="28" t="s">
        <v>37</v>
      </c>
      <c r="B46" s="31">
        <v>2020</v>
      </c>
      <c r="C46" s="31">
        <v>1824</v>
      </c>
      <c r="D46" s="9"/>
      <c r="E46" s="9"/>
      <c r="F46" s="9"/>
      <c r="G46" s="27">
        <f t="shared" si="4"/>
        <v>0</v>
      </c>
      <c r="H46" s="10">
        <f t="shared" si="5"/>
        <v>0</v>
      </c>
      <c r="I46" s="10">
        <v>0.03</v>
      </c>
      <c r="J46" s="9">
        <f t="shared" si="6"/>
        <v>1769.28</v>
      </c>
      <c r="K46" s="16">
        <f t="shared" si="7"/>
        <v>2359.04</v>
      </c>
      <c r="L46" s="16">
        <v>2350</v>
      </c>
      <c r="M46" s="9"/>
    </row>
    <row r="47" spans="1:18" ht="21" x14ac:dyDescent="0.35">
      <c r="A47" s="23" t="s">
        <v>38</v>
      </c>
      <c r="B47" s="30">
        <v>2019</v>
      </c>
      <c r="C47" s="30">
        <v>456</v>
      </c>
      <c r="D47" s="9"/>
      <c r="E47" s="9">
        <v>4</v>
      </c>
      <c r="F47" s="9">
        <v>8.75</v>
      </c>
      <c r="G47" s="27">
        <f t="shared" si="4"/>
        <v>12.75</v>
      </c>
      <c r="H47" s="10">
        <f t="shared" si="5"/>
        <v>2.7960526315789474E-2</v>
      </c>
      <c r="I47" s="10"/>
      <c r="J47" s="9"/>
      <c r="K47" s="16"/>
      <c r="L47" s="16"/>
      <c r="M47" s="9"/>
    </row>
    <row r="48" spans="1:18" ht="21" x14ac:dyDescent="0.35">
      <c r="A48" s="28" t="s">
        <v>38</v>
      </c>
      <c r="B48" s="31">
        <v>2020</v>
      </c>
      <c r="C48" s="31">
        <v>456</v>
      </c>
      <c r="D48" s="9"/>
      <c r="E48" s="9"/>
      <c r="F48" s="9"/>
      <c r="G48" s="27">
        <f t="shared" si="4"/>
        <v>0</v>
      </c>
      <c r="H48" s="10">
        <f t="shared" si="5"/>
        <v>0</v>
      </c>
      <c r="I48" s="10">
        <v>0.03</v>
      </c>
      <c r="J48" s="9">
        <f t="shared" si="6"/>
        <v>442.32</v>
      </c>
      <c r="K48" s="16">
        <f t="shared" si="7"/>
        <v>589.76</v>
      </c>
      <c r="L48" s="16">
        <v>589</v>
      </c>
      <c r="M48" s="9"/>
    </row>
    <row r="49" spans="1:13" ht="21" x14ac:dyDescent="0.35">
      <c r="A49" s="24" t="s">
        <v>39</v>
      </c>
      <c r="B49" s="30">
        <v>2019</v>
      </c>
      <c r="C49" s="30">
        <v>342</v>
      </c>
      <c r="D49" s="9"/>
      <c r="E49" s="9">
        <v>2</v>
      </c>
      <c r="F49" s="9">
        <v>7</v>
      </c>
      <c r="G49" s="27">
        <f t="shared" si="4"/>
        <v>9</v>
      </c>
      <c r="H49" s="10">
        <f t="shared" si="5"/>
        <v>2.6315789473684209E-2</v>
      </c>
      <c r="I49" s="10"/>
      <c r="J49" s="9"/>
      <c r="K49" s="16"/>
      <c r="L49" s="16"/>
      <c r="M49" s="9"/>
    </row>
    <row r="50" spans="1:13" ht="21" x14ac:dyDescent="0.35">
      <c r="A50" s="29" t="s">
        <v>39</v>
      </c>
      <c r="B50" s="31">
        <v>2020</v>
      </c>
      <c r="C50" s="31">
        <v>684</v>
      </c>
      <c r="D50" s="9"/>
      <c r="E50" s="9"/>
      <c r="F50" s="9"/>
      <c r="G50" s="27">
        <f t="shared" si="4"/>
        <v>0</v>
      </c>
      <c r="H50" s="10">
        <f t="shared" si="5"/>
        <v>0</v>
      </c>
      <c r="I50" s="10">
        <v>0.03</v>
      </c>
      <c r="J50" s="9">
        <f t="shared" si="6"/>
        <v>663.48</v>
      </c>
      <c r="K50" s="16">
        <f t="shared" si="7"/>
        <v>884.64</v>
      </c>
      <c r="L50" s="16">
        <v>880</v>
      </c>
      <c r="M50" s="9"/>
    </row>
    <row r="51" spans="1:13" ht="21" x14ac:dyDescent="0.35">
      <c r="A51" s="23" t="s">
        <v>40</v>
      </c>
      <c r="B51" s="30">
        <v>2019</v>
      </c>
      <c r="C51" s="30"/>
      <c r="D51" s="9"/>
      <c r="E51" s="9"/>
      <c r="F51" s="9"/>
      <c r="G51" s="27">
        <f t="shared" si="4"/>
        <v>0</v>
      </c>
      <c r="H51" s="10" t="e">
        <f t="shared" si="5"/>
        <v>#DIV/0!</v>
      </c>
      <c r="I51" s="10"/>
      <c r="J51" s="9"/>
      <c r="K51" s="16"/>
      <c r="L51" s="16"/>
      <c r="M51" s="9"/>
    </row>
    <row r="52" spans="1:13" ht="21" x14ac:dyDescent="0.35">
      <c r="A52" s="28" t="s">
        <v>40</v>
      </c>
      <c r="B52" s="31">
        <v>2020</v>
      </c>
      <c r="C52" s="31">
        <v>456</v>
      </c>
      <c r="D52" s="9"/>
      <c r="E52" s="9"/>
      <c r="F52" s="9"/>
      <c r="G52" s="27">
        <f t="shared" si="4"/>
        <v>0</v>
      </c>
      <c r="H52" s="10">
        <f t="shared" si="5"/>
        <v>0</v>
      </c>
      <c r="I52" s="10">
        <v>0.03</v>
      </c>
      <c r="J52" s="9">
        <f t="shared" si="6"/>
        <v>442.32</v>
      </c>
      <c r="K52" s="16">
        <f t="shared" si="7"/>
        <v>589.76</v>
      </c>
      <c r="L52" s="16">
        <v>589</v>
      </c>
      <c r="M52" s="9"/>
    </row>
    <row r="53" spans="1:13" ht="21" x14ac:dyDescent="0.35">
      <c r="A53" s="25"/>
      <c r="G53" s="22"/>
    </row>
    <row r="55" spans="1:13" x14ac:dyDescent="0.25">
      <c r="C55" t="s">
        <v>32</v>
      </c>
      <c r="D55" s="32" t="s">
        <v>28</v>
      </c>
      <c r="E55" s="32" t="s">
        <v>29</v>
      </c>
    </row>
    <row r="56" spans="1:13" x14ac:dyDescent="0.25">
      <c r="C56" t="s">
        <v>31</v>
      </c>
      <c r="D56" s="32"/>
      <c r="E56" s="32"/>
    </row>
    <row r="57" spans="1:13" ht="21" x14ac:dyDescent="0.35">
      <c r="A57" s="4" t="s">
        <v>0</v>
      </c>
      <c r="B57" s="4">
        <v>2020</v>
      </c>
      <c r="C57" s="9">
        <v>3300</v>
      </c>
      <c r="D57" s="9">
        <v>4098</v>
      </c>
      <c r="E57" s="19">
        <f>C57-D57</f>
        <v>-798</v>
      </c>
    </row>
    <row r="58" spans="1:13" ht="21" x14ac:dyDescent="0.35">
      <c r="A58" s="4" t="s">
        <v>1</v>
      </c>
      <c r="B58" s="4">
        <v>2020</v>
      </c>
      <c r="C58" s="9">
        <v>8110</v>
      </c>
      <c r="D58" s="9">
        <v>6792</v>
      </c>
      <c r="E58" s="19">
        <f t="shared" ref="E58:E72" si="8">C58-D58</f>
        <v>1318</v>
      </c>
      <c r="F58" s="20">
        <f>E58+E57</f>
        <v>520</v>
      </c>
    </row>
    <row r="59" spans="1:13" ht="21" x14ac:dyDescent="0.35">
      <c r="A59" s="4" t="s">
        <v>2</v>
      </c>
      <c r="B59" s="4">
        <v>2020</v>
      </c>
      <c r="C59" s="9">
        <v>1845</v>
      </c>
      <c r="D59" s="9">
        <v>1740</v>
      </c>
      <c r="E59" s="21">
        <f t="shared" si="8"/>
        <v>105</v>
      </c>
    </row>
    <row r="60" spans="1:13" ht="21" x14ac:dyDescent="0.35">
      <c r="A60" s="6" t="s">
        <v>3</v>
      </c>
      <c r="B60" s="6">
        <v>2020</v>
      </c>
      <c r="C60" s="9">
        <v>870</v>
      </c>
      <c r="D60" s="9">
        <v>805</v>
      </c>
      <c r="E60" s="21">
        <f t="shared" si="8"/>
        <v>65</v>
      </c>
    </row>
    <row r="61" spans="1:13" ht="21" x14ac:dyDescent="0.35">
      <c r="A61" s="4" t="s">
        <v>4</v>
      </c>
      <c r="B61" s="4">
        <v>2020</v>
      </c>
      <c r="C61" s="9">
        <v>1800</v>
      </c>
      <c r="D61" s="9">
        <v>1644</v>
      </c>
      <c r="E61" s="21">
        <f t="shared" si="8"/>
        <v>156</v>
      </c>
    </row>
    <row r="62" spans="1:13" ht="21" x14ac:dyDescent="0.35">
      <c r="A62" s="7" t="s">
        <v>5</v>
      </c>
      <c r="B62" s="6">
        <v>2020</v>
      </c>
      <c r="C62" s="9">
        <v>5718</v>
      </c>
      <c r="D62" s="9">
        <v>5007</v>
      </c>
      <c r="E62" s="21">
        <f t="shared" si="8"/>
        <v>711</v>
      </c>
    </row>
    <row r="63" spans="1:13" ht="21" x14ac:dyDescent="0.35">
      <c r="A63" s="4" t="s">
        <v>6</v>
      </c>
      <c r="B63" s="4">
        <v>2020</v>
      </c>
      <c r="C63" s="9">
        <v>2000</v>
      </c>
      <c r="D63" s="9">
        <v>1401</v>
      </c>
      <c r="E63" s="21">
        <f t="shared" si="8"/>
        <v>599</v>
      </c>
    </row>
    <row r="64" spans="1:13" ht="21" x14ac:dyDescent="0.35">
      <c r="A64" s="4" t="s">
        <v>7</v>
      </c>
      <c r="B64" s="6">
        <v>2020</v>
      </c>
      <c r="C64" s="9">
        <v>1192</v>
      </c>
      <c r="D64" s="9">
        <v>1044</v>
      </c>
      <c r="E64" s="21">
        <f t="shared" si="8"/>
        <v>148</v>
      </c>
    </row>
    <row r="65" spans="1:5" ht="21" x14ac:dyDescent="0.35">
      <c r="A65" s="4" t="s">
        <v>8</v>
      </c>
      <c r="B65" s="4">
        <v>2020</v>
      </c>
      <c r="C65" s="9">
        <v>290</v>
      </c>
      <c r="D65" s="9"/>
      <c r="E65" s="21">
        <f t="shared" si="8"/>
        <v>290</v>
      </c>
    </row>
    <row r="66" spans="1:5" ht="42" x14ac:dyDescent="0.35">
      <c r="A66" s="6" t="s">
        <v>9</v>
      </c>
      <c r="B66" s="6">
        <v>2020</v>
      </c>
      <c r="C66" s="9">
        <v>2400</v>
      </c>
      <c r="D66" s="9">
        <v>2237</v>
      </c>
      <c r="E66" s="21">
        <f t="shared" si="8"/>
        <v>163</v>
      </c>
    </row>
    <row r="67" spans="1:5" ht="21" x14ac:dyDescent="0.35">
      <c r="A67" s="4" t="s">
        <v>10</v>
      </c>
      <c r="B67" s="4">
        <v>2020</v>
      </c>
      <c r="C67" s="9">
        <v>1835</v>
      </c>
      <c r="D67" s="9">
        <v>1687</v>
      </c>
      <c r="E67" s="21">
        <f t="shared" si="8"/>
        <v>148</v>
      </c>
    </row>
    <row r="68" spans="1:5" ht="21" x14ac:dyDescent="0.35">
      <c r="A68" s="4" t="s">
        <v>11</v>
      </c>
      <c r="B68" s="4">
        <v>2020</v>
      </c>
      <c r="C68" s="9">
        <v>1040</v>
      </c>
      <c r="D68" s="9">
        <v>981</v>
      </c>
      <c r="E68" s="21">
        <f t="shared" si="8"/>
        <v>59</v>
      </c>
    </row>
    <row r="69" spans="1:5" ht="21" x14ac:dyDescent="0.25">
      <c r="A69" s="7" t="s">
        <v>12</v>
      </c>
      <c r="B69" s="7">
        <v>2020</v>
      </c>
      <c r="C69" s="9">
        <v>2077</v>
      </c>
      <c r="D69" s="9">
        <v>1866</v>
      </c>
      <c r="E69" s="21">
        <f t="shared" si="8"/>
        <v>211</v>
      </c>
    </row>
    <row r="70" spans="1:5" ht="21" x14ac:dyDescent="0.35">
      <c r="A70" s="6" t="s">
        <v>13</v>
      </c>
      <c r="B70" s="6">
        <v>2020</v>
      </c>
      <c r="C70" s="9">
        <v>900</v>
      </c>
      <c r="D70" s="9">
        <v>872</v>
      </c>
      <c r="E70" s="21">
        <f t="shared" si="8"/>
        <v>28</v>
      </c>
    </row>
    <row r="71" spans="1:5" ht="21" x14ac:dyDescent="0.35">
      <c r="A71" s="4" t="s">
        <v>14</v>
      </c>
      <c r="B71" s="4">
        <v>2020</v>
      </c>
      <c r="C71" s="9">
        <v>900</v>
      </c>
      <c r="D71" s="9">
        <v>810</v>
      </c>
      <c r="E71" s="21">
        <f t="shared" si="8"/>
        <v>90</v>
      </c>
    </row>
    <row r="72" spans="1:5" ht="21" x14ac:dyDescent="0.35">
      <c r="A72" s="18" t="s">
        <v>30</v>
      </c>
      <c r="B72" s="4">
        <v>2020</v>
      </c>
      <c r="C72" s="9">
        <v>11000</v>
      </c>
      <c r="D72" s="9">
        <v>9587</v>
      </c>
      <c r="E72" s="21">
        <f t="shared" si="8"/>
        <v>1413</v>
      </c>
    </row>
    <row r="74" spans="1:5" x14ac:dyDescent="0.25">
      <c r="A74" t="s">
        <v>33</v>
      </c>
    </row>
  </sheetData>
  <mergeCells count="2">
    <mergeCell ref="D55:D56"/>
    <mergeCell ref="E55:E56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2021-07-13T14:35:25Z</cp:lastPrinted>
  <dcterms:created xsi:type="dcterms:W3CDTF">2021-06-01T13:08:44Z</dcterms:created>
  <dcterms:modified xsi:type="dcterms:W3CDTF">2021-07-13T14:56:25Z</dcterms:modified>
</cp:coreProperties>
</file>