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TARIFS 2020\"/>
    </mc:Choice>
  </mc:AlternateContent>
  <bookViews>
    <workbookView xWindow="0" yWindow="0" windowWidth="17925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L13" i="1" l="1"/>
  <c r="M13" i="1" s="1"/>
  <c r="I13" i="1"/>
  <c r="H13" i="1"/>
  <c r="L14" i="1"/>
  <c r="M14" i="1" s="1"/>
  <c r="I14" i="1"/>
  <c r="H14" i="1"/>
  <c r="L61" i="1" l="1"/>
  <c r="M61" i="1" s="1"/>
  <c r="I61" i="1"/>
  <c r="L55" i="1"/>
  <c r="M55" i="1" s="1"/>
  <c r="I55" i="1"/>
  <c r="L33" i="1"/>
  <c r="M33" i="1" s="1"/>
  <c r="I33" i="1"/>
  <c r="I20" i="1"/>
  <c r="I19" i="1"/>
  <c r="L28" i="1"/>
  <c r="M28" i="1" s="1"/>
  <c r="L27" i="1"/>
  <c r="M27" i="1" s="1"/>
  <c r="I11" i="1"/>
  <c r="I12" i="1"/>
  <c r="I18" i="1"/>
  <c r="I23" i="1"/>
  <c r="I31" i="1"/>
  <c r="I32" i="1"/>
  <c r="I41" i="1"/>
  <c r="I42" i="1"/>
  <c r="I43" i="1"/>
  <c r="I44" i="1"/>
  <c r="I45" i="1"/>
  <c r="I46" i="1"/>
  <c r="I48" i="1"/>
  <c r="I49" i="1"/>
  <c r="I50" i="1"/>
  <c r="I53" i="1"/>
  <c r="I54" i="1"/>
  <c r="I56" i="1"/>
  <c r="I57" i="1"/>
  <c r="I58" i="1"/>
  <c r="I59" i="1"/>
  <c r="I60" i="1"/>
  <c r="I62" i="1"/>
  <c r="I63" i="1"/>
  <c r="I67" i="1"/>
  <c r="I69" i="1"/>
  <c r="I70" i="1"/>
  <c r="I71" i="1"/>
  <c r="I72" i="1"/>
  <c r="I10" i="1"/>
  <c r="L26" i="1"/>
  <c r="M26" i="1" s="1"/>
  <c r="H11" i="1"/>
  <c r="H12" i="1"/>
  <c r="H15" i="1"/>
  <c r="H16" i="1"/>
  <c r="H17" i="1"/>
  <c r="H21" i="1"/>
  <c r="H22" i="1"/>
  <c r="H24" i="1"/>
  <c r="H29" i="1"/>
  <c r="H30" i="1"/>
  <c r="H34" i="1"/>
  <c r="H35" i="1"/>
  <c r="H36" i="1"/>
  <c r="H37" i="1"/>
  <c r="H38" i="1"/>
  <c r="H39" i="1"/>
  <c r="H47" i="1"/>
  <c r="H51" i="1"/>
  <c r="H52" i="1"/>
  <c r="H64" i="1"/>
  <c r="H65" i="1"/>
  <c r="H66" i="1"/>
  <c r="H68" i="1"/>
  <c r="H10" i="1"/>
  <c r="L65" i="1"/>
  <c r="M65" i="1" s="1"/>
  <c r="L47" i="1"/>
  <c r="M47" i="1" s="1"/>
  <c r="M17" i="1"/>
  <c r="I73" i="1" l="1"/>
  <c r="H73" i="1"/>
  <c r="H74" i="1" s="1"/>
  <c r="M43" i="1"/>
  <c r="M19" i="1"/>
  <c r="M20" i="1"/>
  <c r="L22" i="1"/>
  <c r="M22" i="1" s="1"/>
  <c r="L23" i="1"/>
  <c r="M23" i="1" s="1"/>
  <c r="L24" i="1"/>
  <c r="M24" i="1" s="1"/>
  <c r="M25" i="1"/>
  <c r="L29" i="1"/>
  <c r="M29" i="1" s="1"/>
  <c r="M30" i="1"/>
  <c r="M31" i="1"/>
  <c r="L32" i="1"/>
  <c r="M32" i="1" s="1"/>
  <c r="M34" i="1"/>
  <c r="L35" i="1"/>
  <c r="M35" i="1" s="1"/>
  <c r="L36" i="1"/>
  <c r="M36" i="1" s="1"/>
  <c r="M37" i="1"/>
  <c r="L38" i="1"/>
  <c r="M38" i="1" s="1"/>
  <c r="L39" i="1"/>
  <c r="M39" i="1" s="1"/>
  <c r="M41" i="1"/>
  <c r="M42" i="1"/>
  <c r="L43" i="1"/>
  <c r="L44" i="1"/>
  <c r="M44" i="1" s="1"/>
  <c r="L45" i="1"/>
  <c r="M45" i="1" s="1"/>
  <c r="L46" i="1"/>
  <c r="M46" i="1" s="1"/>
  <c r="M48" i="1"/>
  <c r="L49" i="1"/>
  <c r="M49" i="1" s="1"/>
  <c r="M50" i="1"/>
  <c r="L51" i="1"/>
  <c r="M51" i="1" s="1"/>
  <c r="L52" i="1"/>
  <c r="M52" i="1" s="1"/>
  <c r="M53" i="1"/>
  <c r="L54" i="1"/>
  <c r="M54" i="1" s="1"/>
  <c r="L56" i="1"/>
  <c r="M56" i="1" s="1"/>
  <c r="M57" i="1"/>
  <c r="L58" i="1"/>
  <c r="M58" i="1" s="1"/>
  <c r="L59" i="1"/>
  <c r="M59" i="1" s="1"/>
  <c r="M60" i="1"/>
  <c r="L62" i="1"/>
  <c r="M62" i="1" s="1"/>
  <c r="L63" i="1"/>
  <c r="M63" i="1" s="1"/>
  <c r="L64" i="1"/>
  <c r="M64" i="1" s="1"/>
  <c r="L66" i="1"/>
  <c r="M66" i="1" s="1"/>
  <c r="M67" i="1"/>
  <c r="L68" i="1"/>
  <c r="M68" i="1" s="1"/>
  <c r="M69" i="1"/>
  <c r="M70" i="1"/>
  <c r="L71" i="1"/>
  <c r="M71" i="1" s="1"/>
  <c r="M72" i="1"/>
  <c r="L21" i="1"/>
  <c r="M21" i="1" s="1"/>
  <c r="L11" i="1"/>
  <c r="M11" i="1" s="1"/>
  <c r="L12" i="1"/>
  <c r="M12" i="1" s="1"/>
  <c r="M15" i="1"/>
  <c r="M16" i="1"/>
  <c r="L10" i="1"/>
  <c r="M10" i="1" s="1"/>
</calcChain>
</file>

<file path=xl/sharedStrings.xml><?xml version="1.0" encoding="utf-8"?>
<sst xmlns="http://schemas.openxmlformats.org/spreadsheetml/2006/main" count="142" uniqueCount="43">
  <si>
    <t>1 Place de l'Europe-21630 POMMARD</t>
  </si>
  <si>
    <t>TEL +33.(0)3.80.22.61.85      email: af-gros@wanadoo.fr   francois@parent-pommard.com</t>
  </si>
  <si>
    <t>cparentgros et Domaine AF GROS</t>
  </si>
  <si>
    <t>Domaine AF GROS</t>
  </si>
  <si>
    <t>AF GROS</t>
  </si>
  <si>
    <t>White Wines</t>
  </si>
  <si>
    <t>Beaune 1er cru les Montrevenots Blancs</t>
  </si>
  <si>
    <t xml:space="preserve">Chassagne Montrachet 1er cru Morgeot </t>
  </si>
  <si>
    <t>Corton Charlemagne</t>
  </si>
  <si>
    <t>Red Wines</t>
  </si>
  <si>
    <t>Bourgogne Pinot noir</t>
  </si>
  <si>
    <t>Bourgogne Hautes Côtes de Nuits -  Rouge</t>
  </si>
  <si>
    <t>Morey St Denis</t>
  </si>
  <si>
    <t>Gevrey Chambertin</t>
  </si>
  <si>
    <t>Nuits St Georges</t>
  </si>
  <si>
    <t>Pommard 1er cru les Arvelets</t>
  </si>
  <si>
    <t>Volnay 1er cru les Brouillards</t>
  </si>
  <si>
    <r>
      <t xml:space="preserve">Echezeaux   Grand Cru   </t>
    </r>
    <r>
      <rPr>
        <b/>
        <sz val="10"/>
        <rFont val="Cambria"/>
        <family val="1"/>
      </rPr>
      <t xml:space="preserve"> </t>
    </r>
    <r>
      <rPr>
        <sz val="10"/>
        <rFont val="Cambria"/>
        <family val="1"/>
      </rPr>
      <t xml:space="preserve"> </t>
    </r>
  </si>
  <si>
    <t>Moulin à Vent "En Mortperay"</t>
  </si>
  <si>
    <t>Vosne Romanée aux Réas</t>
  </si>
  <si>
    <t>Vosne Romanée les Chalandins</t>
  </si>
  <si>
    <t>Savigny les Beaune 1er cru   "Le Clos Des Guettes"</t>
  </si>
  <si>
    <t>Pommard 1er cru "Les Pezerolles"</t>
  </si>
  <si>
    <t>Pommard 1er cru "les Chanlins"</t>
  </si>
  <si>
    <t>Richebourg</t>
  </si>
  <si>
    <t>PRICE LIST IN EUROS € HT EX-CELLAR VALID UNTIL THE 1RST OF DECEMBER 2020</t>
  </si>
  <si>
    <t>Vosne Romanée Clos de la Fontaine</t>
  </si>
  <si>
    <t>Chambolle Musigny</t>
  </si>
  <si>
    <t>Beaune 1er cru les Boucherottes</t>
  </si>
  <si>
    <t>Beaune 1er cru les Sizies</t>
  </si>
  <si>
    <t>Volnay 1er cru les Fremiets</t>
  </si>
  <si>
    <t>EXPORT</t>
  </si>
  <si>
    <t>US/COR/AUS</t>
  </si>
  <si>
    <t>CHINE PRO</t>
  </si>
  <si>
    <t>ARRONDI</t>
  </si>
  <si>
    <t>Corton Charlemagne (maxi 36 Bt)</t>
  </si>
  <si>
    <t>Dispos</t>
  </si>
  <si>
    <t>Stocks</t>
  </si>
  <si>
    <t>Nuits St Georges 1er cru les Saints-Georges</t>
  </si>
  <si>
    <t>€ NEGOCE</t>
  </si>
  <si>
    <t>€ DOMAINE</t>
  </si>
  <si>
    <t>PARTICULIER</t>
  </si>
  <si>
    <t xml:space="preserve">TTC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</si>
</sst>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48"/>
      <name val="Cambria"/>
      <family val="1"/>
    </font>
    <font>
      <sz val="10"/>
      <name val="Cambria"/>
      <family val="1"/>
    </font>
    <font>
      <b/>
      <sz val="11"/>
      <name val="Cambria"/>
      <family val="1"/>
    </font>
    <font>
      <i/>
      <sz val="10"/>
      <name val="Cambria"/>
      <family val="1"/>
    </font>
    <font>
      <b/>
      <sz val="10"/>
      <name val="Cambria"/>
      <family val="1"/>
    </font>
    <font>
      <b/>
      <sz val="10"/>
      <color theme="5"/>
      <name val="Cambri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1" xfId="0" applyBorder="1"/>
    <xf numFmtId="0" fontId="6" fillId="0" borderId="5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Border="1" applyAlignment="1">
      <alignment vertical="center"/>
    </xf>
    <xf numFmtId="0" fontId="7" fillId="0" borderId="1" xfId="0" applyFont="1" applyBorder="1"/>
    <xf numFmtId="0" fontId="0" fillId="0" borderId="12" xfId="0" applyFill="1" applyBorder="1"/>
    <xf numFmtId="0" fontId="2" fillId="3" borderId="0" xfId="0" applyFont="1" applyFill="1" applyBorder="1" applyAlignment="1">
      <alignment vertical="center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0" fillId="4" borderId="0" xfId="0" applyFill="1"/>
    <xf numFmtId="0" fontId="0" fillId="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1" xfId="0" applyFill="1" applyBorder="1"/>
    <xf numFmtId="0" fontId="6" fillId="5" borderId="0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/>
    <xf numFmtId="0" fontId="6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6" borderId="0" xfId="0" applyFill="1"/>
    <xf numFmtId="0" fontId="0" fillId="6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3</xdr:row>
      <xdr:rowOff>133350</xdr:rowOff>
    </xdr:from>
    <xdr:to>
      <xdr:col>1</xdr:col>
      <xdr:colOff>971550</xdr:colOff>
      <xdr:row>5</xdr:row>
      <xdr:rowOff>50899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76325"/>
          <a:ext cx="971550" cy="298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topLeftCell="A59" workbookViewId="0">
      <selection activeCell="G44" sqref="G44"/>
    </sheetView>
  </sheetViews>
  <sheetFormatPr baseColWidth="10" defaultRowHeight="15" x14ac:dyDescent="0.25"/>
  <cols>
    <col min="2" max="2" width="15.140625" customWidth="1"/>
    <col min="3" max="3" width="12.5703125" customWidth="1"/>
    <col min="4" max="4" width="9.140625" customWidth="1"/>
    <col min="5" max="5" width="17.42578125" customWidth="1"/>
    <col min="6" max="6" width="6.5703125" bestFit="1" customWidth="1"/>
    <col min="7" max="7" width="9.140625" customWidth="1"/>
    <col min="8" max="8" width="12" customWidth="1"/>
    <col min="9" max="9" width="12.28515625" customWidth="1"/>
    <col min="10" max="10" width="8.28515625" style="10" customWidth="1"/>
    <col min="11" max="11" width="12.28515625" style="17" customWidth="1"/>
    <col min="12" max="12" width="11.85546875" style="22" customWidth="1"/>
    <col min="13" max="13" width="11.28515625" customWidth="1"/>
    <col min="14" max="14" width="11.42578125" style="26"/>
    <col min="15" max="15" width="11.42578125" style="30"/>
  </cols>
  <sheetData>
    <row r="1" spans="1:15" ht="59.25" x14ac:dyDescent="0.25">
      <c r="A1" s="46" t="s">
        <v>3</v>
      </c>
      <c r="B1" s="47"/>
      <c r="C1" s="47"/>
      <c r="D1" s="47"/>
      <c r="E1" s="47"/>
      <c r="F1" s="47"/>
      <c r="G1" s="47"/>
      <c r="H1" s="47"/>
      <c r="I1" s="47"/>
      <c r="J1" s="48"/>
      <c r="K1" s="13"/>
    </row>
    <row r="2" spans="1:15" ht="60" thickBot="1" x14ac:dyDescent="0.3">
      <c r="A2" s="49" t="s">
        <v>4</v>
      </c>
      <c r="B2" s="50"/>
      <c r="C2" s="50"/>
      <c r="D2" s="50"/>
      <c r="E2" s="50"/>
      <c r="F2" s="50"/>
      <c r="G2" s="50"/>
      <c r="H2" s="50"/>
      <c r="I2" s="50"/>
      <c r="J2" s="51"/>
      <c r="K2" s="13"/>
    </row>
    <row r="3" spans="1:15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5" x14ac:dyDescent="0.25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14"/>
    </row>
    <row r="5" spans="1:15" x14ac:dyDescent="0.25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52"/>
      <c r="K5" s="15"/>
    </row>
    <row r="6" spans="1:15" ht="15.75" thickBot="1" x14ac:dyDescent="0.3">
      <c r="A6" s="6"/>
      <c r="B6" s="6"/>
      <c r="C6" s="6"/>
      <c r="D6" s="6"/>
      <c r="E6" s="6"/>
      <c r="F6" s="6"/>
      <c r="G6" s="6"/>
      <c r="H6" s="6"/>
      <c r="I6" s="6"/>
      <c r="J6" s="9"/>
      <c r="K6" s="15"/>
    </row>
    <row r="7" spans="1:15" x14ac:dyDescent="0.25">
      <c r="A7" s="38" t="s">
        <v>25</v>
      </c>
      <c r="B7" s="39"/>
      <c r="C7" s="39"/>
      <c r="D7" s="39"/>
      <c r="E7" s="39"/>
      <c r="F7" s="39"/>
      <c r="G7" s="39"/>
      <c r="H7" s="39"/>
      <c r="I7" s="39"/>
      <c r="J7" s="40"/>
      <c r="K7" s="16"/>
    </row>
    <row r="8" spans="1:15" ht="15.75" thickBot="1" x14ac:dyDescent="0.3">
      <c r="A8" s="41"/>
      <c r="B8" s="42"/>
      <c r="C8" s="42"/>
      <c r="D8" s="42"/>
      <c r="E8" s="42"/>
      <c r="F8" s="42"/>
      <c r="G8" s="42"/>
      <c r="H8" s="42"/>
      <c r="I8" s="42"/>
      <c r="J8" s="43"/>
      <c r="K8" s="16"/>
    </row>
    <row r="9" spans="1:15" x14ac:dyDescent="0.25">
      <c r="A9" s="1" t="s">
        <v>5</v>
      </c>
      <c r="F9" t="s">
        <v>37</v>
      </c>
      <c r="G9" t="s">
        <v>36</v>
      </c>
      <c r="H9" t="s">
        <v>39</v>
      </c>
      <c r="I9" t="s">
        <v>40</v>
      </c>
      <c r="J9" s="10" t="s">
        <v>31</v>
      </c>
      <c r="K9" s="17" t="s">
        <v>32</v>
      </c>
      <c r="L9" s="22" t="s">
        <v>33</v>
      </c>
      <c r="M9" t="s">
        <v>41</v>
      </c>
      <c r="N9" s="26" t="s">
        <v>34</v>
      </c>
      <c r="O9" s="30" t="s">
        <v>42</v>
      </c>
    </row>
    <row r="10" spans="1:15" x14ac:dyDescent="0.25">
      <c r="A10" s="53" t="s">
        <v>6</v>
      </c>
      <c r="B10" s="53"/>
      <c r="C10" s="53"/>
      <c r="D10" s="3">
        <v>2018</v>
      </c>
      <c r="E10" s="5" t="s">
        <v>3</v>
      </c>
      <c r="F10" s="5">
        <v>2000</v>
      </c>
      <c r="G10" s="5">
        <v>1300</v>
      </c>
      <c r="H10" s="5">
        <f>J10*G10</f>
        <v>49400</v>
      </c>
      <c r="I10" s="5">
        <f>G10*J10</f>
        <v>49400</v>
      </c>
      <c r="J10" s="11">
        <v>38</v>
      </c>
      <c r="K10" s="18">
        <v>43</v>
      </c>
      <c r="L10" s="23">
        <f>J10/0.8</f>
        <v>47.5</v>
      </c>
      <c r="M10" s="3">
        <f>L10/0.85*1.2</f>
        <v>67.058823529411768</v>
      </c>
      <c r="N10" s="27">
        <v>68</v>
      </c>
      <c r="O10" s="31">
        <v>68</v>
      </c>
    </row>
    <row r="11" spans="1:15" x14ac:dyDescent="0.25">
      <c r="A11" s="53" t="s">
        <v>6</v>
      </c>
      <c r="B11" s="53"/>
      <c r="C11" s="53"/>
      <c r="D11" s="3">
        <v>2017</v>
      </c>
      <c r="E11" s="5" t="s">
        <v>3</v>
      </c>
      <c r="F11" s="5">
        <v>895</v>
      </c>
      <c r="G11" s="5">
        <v>571</v>
      </c>
      <c r="H11" s="5">
        <f t="shared" ref="H11:H68" si="0">J11*G11</f>
        <v>19985</v>
      </c>
      <c r="I11" s="5">
        <f t="shared" ref="I11:I72" si="1">G11*J11</f>
        <v>19985</v>
      </c>
      <c r="J11" s="11">
        <v>35</v>
      </c>
      <c r="K11" s="18">
        <v>38.9</v>
      </c>
      <c r="L11" s="23">
        <f t="shared" ref="L11:L12" si="2">J11/0.8</f>
        <v>43.75</v>
      </c>
      <c r="M11" s="3">
        <f t="shared" ref="M11:M72" si="3">L11/0.85*1.2</f>
        <v>61.764705882352935</v>
      </c>
      <c r="N11" s="27">
        <v>62</v>
      </c>
      <c r="O11" s="31">
        <v>59</v>
      </c>
    </row>
    <row r="12" spans="1:15" x14ac:dyDescent="0.25">
      <c r="A12" s="33" t="s">
        <v>7</v>
      </c>
      <c r="B12" s="33"/>
      <c r="C12" s="33"/>
      <c r="D12" s="3">
        <v>2014</v>
      </c>
      <c r="E12" s="5" t="s">
        <v>4</v>
      </c>
      <c r="F12" s="5">
        <v>193</v>
      </c>
      <c r="G12" s="5">
        <v>181</v>
      </c>
      <c r="H12" s="5">
        <f t="shared" si="0"/>
        <v>9412</v>
      </c>
      <c r="I12" s="5">
        <f t="shared" si="1"/>
        <v>9412</v>
      </c>
      <c r="J12" s="11">
        <v>52</v>
      </c>
      <c r="K12" s="19">
        <v>52</v>
      </c>
      <c r="L12" s="23">
        <f t="shared" si="2"/>
        <v>65</v>
      </c>
      <c r="M12" s="3">
        <f t="shared" si="3"/>
        <v>91.764705882352942</v>
      </c>
      <c r="N12" s="27">
        <v>92</v>
      </c>
      <c r="O12" s="31">
        <v>79</v>
      </c>
    </row>
    <row r="13" spans="1:15" x14ac:dyDescent="0.25">
      <c r="A13" s="33" t="s">
        <v>7</v>
      </c>
      <c r="B13" s="33"/>
      <c r="C13" s="33"/>
      <c r="D13" s="3">
        <v>2013</v>
      </c>
      <c r="E13" s="5" t="s">
        <v>4</v>
      </c>
      <c r="F13" s="5">
        <v>257</v>
      </c>
      <c r="G13" s="5">
        <v>257</v>
      </c>
      <c r="H13" s="5">
        <f t="shared" ref="H13" si="4">J13*G13</f>
        <v>13364</v>
      </c>
      <c r="I13" s="5">
        <f t="shared" ref="I13" si="5">G13*J13</f>
        <v>13364</v>
      </c>
      <c r="J13" s="11">
        <v>52</v>
      </c>
      <c r="K13" s="19">
        <v>52</v>
      </c>
      <c r="L13" s="23">
        <f t="shared" ref="L13" si="6">J13/0.8</f>
        <v>65</v>
      </c>
      <c r="M13" s="3">
        <f t="shared" ref="M13" si="7">L13/0.85*1.2</f>
        <v>91.764705882352942</v>
      </c>
      <c r="N13" s="27">
        <v>92</v>
      </c>
      <c r="O13" s="31">
        <v>79</v>
      </c>
    </row>
    <row r="14" spans="1:15" x14ac:dyDescent="0.25">
      <c r="A14" s="33" t="s">
        <v>7</v>
      </c>
      <c r="B14" s="33"/>
      <c r="C14" s="33"/>
      <c r="D14" s="3">
        <v>2012</v>
      </c>
      <c r="E14" s="5" t="s">
        <v>4</v>
      </c>
      <c r="F14" s="5">
        <v>60</v>
      </c>
      <c r="G14" s="5">
        <v>60</v>
      </c>
      <c r="H14" s="5">
        <f t="shared" ref="H14" si="8">J14*G14</f>
        <v>3120</v>
      </c>
      <c r="I14" s="5">
        <f t="shared" ref="I14" si="9">G14*J14</f>
        <v>3120</v>
      </c>
      <c r="J14" s="11">
        <v>52</v>
      </c>
      <c r="K14" s="19">
        <v>52</v>
      </c>
      <c r="L14" s="23">
        <f t="shared" ref="L14" si="10">J14/0.8</f>
        <v>65</v>
      </c>
      <c r="M14" s="3">
        <f t="shared" ref="M14" si="11">L14/0.85*1.2</f>
        <v>91.764705882352942</v>
      </c>
      <c r="N14" s="27">
        <v>92</v>
      </c>
      <c r="O14" s="31">
        <v>79</v>
      </c>
    </row>
    <row r="15" spans="1:15" x14ac:dyDescent="0.25">
      <c r="A15" s="33" t="s">
        <v>8</v>
      </c>
      <c r="B15" s="33"/>
      <c r="C15" s="33"/>
      <c r="D15" s="3">
        <v>2018</v>
      </c>
      <c r="E15" s="5" t="s">
        <v>4</v>
      </c>
      <c r="F15" s="5">
        <v>280</v>
      </c>
      <c r="G15" s="5">
        <v>280</v>
      </c>
      <c r="H15" s="5">
        <f t="shared" si="0"/>
        <v>29960</v>
      </c>
      <c r="I15" s="5"/>
      <c r="J15" s="11">
        <v>107</v>
      </c>
      <c r="K15" s="19">
        <v>112</v>
      </c>
      <c r="L15" s="23">
        <v>134</v>
      </c>
      <c r="M15" s="3">
        <f t="shared" si="3"/>
        <v>189.1764705882353</v>
      </c>
      <c r="N15" s="27">
        <v>189</v>
      </c>
      <c r="O15" s="31">
        <v>189</v>
      </c>
    </row>
    <row r="16" spans="1:15" x14ac:dyDescent="0.25">
      <c r="A16" s="33" t="s">
        <v>8</v>
      </c>
      <c r="B16" s="33"/>
      <c r="C16" s="33"/>
      <c r="D16" s="3">
        <v>2017</v>
      </c>
      <c r="E16" s="5" t="s">
        <v>4</v>
      </c>
      <c r="F16" s="5">
        <v>231</v>
      </c>
      <c r="G16" s="5">
        <v>159</v>
      </c>
      <c r="H16" s="5">
        <f t="shared" si="0"/>
        <v>15105</v>
      </c>
      <c r="I16" s="5"/>
      <c r="J16" s="11">
        <v>95</v>
      </c>
      <c r="K16" s="18">
        <v>100</v>
      </c>
      <c r="L16" s="23">
        <v>119</v>
      </c>
      <c r="M16" s="3">
        <f t="shared" si="3"/>
        <v>168</v>
      </c>
      <c r="N16" s="27">
        <v>168</v>
      </c>
      <c r="O16" s="31">
        <v>167</v>
      </c>
    </row>
    <row r="17" spans="1:15" x14ac:dyDescent="0.25">
      <c r="A17" s="33" t="s">
        <v>35</v>
      </c>
      <c r="B17" s="33"/>
      <c r="C17" s="33"/>
      <c r="D17" s="3">
        <v>2014</v>
      </c>
      <c r="E17" s="5" t="s">
        <v>4</v>
      </c>
      <c r="F17" s="5"/>
      <c r="G17" s="5">
        <v>36</v>
      </c>
      <c r="H17" s="5">
        <f t="shared" si="0"/>
        <v>3420</v>
      </c>
      <c r="I17" s="5"/>
      <c r="J17" s="11">
        <v>95</v>
      </c>
      <c r="K17" s="18">
        <v>100</v>
      </c>
      <c r="L17" s="23">
        <v>119</v>
      </c>
      <c r="M17" s="3">
        <f t="shared" ref="M17" si="12">L17/0.85*1.2</f>
        <v>168</v>
      </c>
      <c r="N17" s="27">
        <v>168</v>
      </c>
      <c r="O17" s="31">
        <v>135</v>
      </c>
    </row>
    <row r="18" spans="1:15" ht="17.25" customHeight="1" x14ac:dyDescent="0.25">
      <c r="A18" s="2" t="s">
        <v>9</v>
      </c>
      <c r="D18" s="44"/>
      <c r="E18" s="44"/>
      <c r="F18" s="4"/>
      <c r="G18" s="4"/>
      <c r="H18" s="5"/>
      <c r="I18" s="5">
        <f t="shared" si="1"/>
        <v>0</v>
      </c>
      <c r="J18" s="12"/>
      <c r="K18" s="20"/>
      <c r="L18" s="24"/>
      <c r="N18" s="28"/>
    </row>
    <row r="19" spans="1:15" x14ac:dyDescent="0.25">
      <c r="A19" s="34" t="s">
        <v>18</v>
      </c>
      <c r="B19" s="34"/>
      <c r="C19" s="34"/>
      <c r="D19" s="3">
        <v>2018</v>
      </c>
      <c r="E19" s="3" t="s">
        <v>3</v>
      </c>
      <c r="F19" s="3">
        <v>10600</v>
      </c>
      <c r="G19" s="3">
        <v>10600</v>
      </c>
      <c r="H19" s="5"/>
      <c r="I19" s="5">
        <f>G19*J19</f>
        <v>137800</v>
      </c>
      <c r="J19" s="11">
        <v>13</v>
      </c>
      <c r="K19" s="21">
        <v>13.7</v>
      </c>
      <c r="L19" s="25">
        <v>16.25</v>
      </c>
      <c r="M19" s="7">
        <f t="shared" si="3"/>
        <v>22.941176470588236</v>
      </c>
      <c r="N19" s="29">
        <v>23</v>
      </c>
      <c r="O19" s="31">
        <v>23</v>
      </c>
    </row>
    <row r="20" spans="1:15" x14ac:dyDescent="0.25">
      <c r="A20" s="34" t="s">
        <v>18</v>
      </c>
      <c r="B20" s="34"/>
      <c r="C20" s="34"/>
      <c r="D20" s="3">
        <v>2017</v>
      </c>
      <c r="E20" s="3" t="s">
        <v>3</v>
      </c>
      <c r="F20" s="3">
        <v>3900</v>
      </c>
      <c r="G20" s="3">
        <v>2300</v>
      </c>
      <c r="H20" s="5"/>
      <c r="I20" s="5">
        <f>G20*J20</f>
        <v>29900</v>
      </c>
      <c r="J20" s="11">
        <v>13</v>
      </c>
      <c r="K20" s="18">
        <v>13.7</v>
      </c>
      <c r="L20" s="23">
        <v>16.25</v>
      </c>
      <c r="M20" s="3">
        <f t="shared" si="3"/>
        <v>22.941176470588236</v>
      </c>
      <c r="N20" s="27">
        <v>23</v>
      </c>
      <c r="O20" s="31">
        <v>22</v>
      </c>
    </row>
    <row r="21" spans="1:15" x14ac:dyDescent="0.25">
      <c r="A21" s="34" t="s">
        <v>10</v>
      </c>
      <c r="B21" s="34"/>
      <c r="C21" s="34"/>
      <c r="D21" s="3">
        <v>2018</v>
      </c>
      <c r="E21" s="3" t="s">
        <v>4</v>
      </c>
      <c r="F21" s="3">
        <v>6500</v>
      </c>
      <c r="G21" s="3">
        <v>4000</v>
      </c>
      <c r="H21" s="5">
        <f t="shared" si="0"/>
        <v>52000</v>
      </c>
      <c r="I21" s="5"/>
      <c r="J21" s="11">
        <v>13</v>
      </c>
      <c r="K21" s="18">
        <v>13.7</v>
      </c>
      <c r="L21" s="23">
        <f>J21/0.8</f>
        <v>16.25</v>
      </c>
      <c r="M21" s="3">
        <f t="shared" si="3"/>
        <v>22.941176470588236</v>
      </c>
      <c r="N21" s="27">
        <v>23</v>
      </c>
      <c r="O21" s="31">
        <v>23</v>
      </c>
    </row>
    <row r="22" spans="1:15" x14ac:dyDescent="0.25">
      <c r="A22" s="34" t="s">
        <v>10</v>
      </c>
      <c r="B22" s="34"/>
      <c r="C22" s="34"/>
      <c r="D22" s="3">
        <v>2017</v>
      </c>
      <c r="E22" s="3" t="s">
        <v>4</v>
      </c>
      <c r="F22" s="3">
        <v>2647</v>
      </c>
      <c r="G22" s="3">
        <v>547</v>
      </c>
      <c r="H22" s="5">
        <f t="shared" si="0"/>
        <v>7111</v>
      </c>
      <c r="I22" s="5"/>
      <c r="J22" s="11">
        <v>13</v>
      </c>
      <c r="K22" s="18">
        <v>13.7</v>
      </c>
      <c r="L22" s="23">
        <f t="shared" ref="L22:L71" si="13">J22/0.8</f>
        <v>16.25</v>
      </c>
      <c r="M22" s="3">
        <f t="shared" si="3"/>
        <v>22.941176470588236</v>
      </c>
      <c r="N22" s="27">
        <v>23</v>
      </c>
      <c r="O22" s="31">
        <v>22</v>
      </c>
    </row>
    <row r="23" spans="1:15" x14ac:dyDescent="0.25">
      <c r="A23" s="34" t="s">
        <v>11</v>
      </c>
      <c r="B23" s="34"/>
      <c r="C23" s="34"/>
      <c r="D23" s="3">
        <v>2018</v>
      </c>
      <c r="E23" s="3" t="s">
        <v>3</v>
      </c>
      <c r="F23" s="3">
        <v>10700</v>
      </c>
      <c r="G23" s="3">
        <v>10700</v>
      </c>
      <c r="H23" s="5"/>
      <c r="I23" s="5">
        <f t="shared" si="1"/>
        <v>139100</v>
      </c>
      <c r="J23" s="11">
        <v>13</v>
      </c>
      <c r="K23" s="18">
        <v>13.7</v>
      </c>
      <c r="L23" s="23">
        <f t="shared" si="13"/>
        <v>16.25</v>
      </c>
      <c r="M23" s="3">
        <f t="shared" si="3"/>
        <v>22.941176470588236</v>
      </c>
      <c r="N23" s="27">
        <v>23</v>
      </c>
      <c r="O23" s="31">
        <v>23</v>
      </c>
    </row>
    <row r="24" spans="1:15" x14ac:dyDescent="0.25">
      <c r="A24" s="54" t="s">
        <v>11</v>
      </c>
      <c r="B24" s="54"/>
      <c r="C24" s="54"/>
      <c r="D24" s="3">
        <v>2012</v>
      </c>
      <c r="E24" s="3" t="s">
        <v>4</v>
      </c>
      <c r="F24" s="3">
        <v>1800</v>
      </c>
      <c r="G24" s="3">
        <v>1800</v>
      </c>
      <c r="H24" s="5">
        <f t="shared" si="0"/>
        <v>21600</v>
      </c>
      <c r="I24" s="5"/>
      <c r="J24" s="11">
        <v>12</v>
      </c>
      <c r="K24" s="18">
        <v>12.7</v>
      </c>
      <c r="L24" s="23">
        <f t="shared" si="13"/>
        <v>15</v>
      </c>
      <c r="M24" s="3">
        <f t="shared" si="3"/>
        <v>21.176470588235293</v>
      </c>
      <c r="N24" s="27">
        <v>23</v>
      </c>
      <c r="O24" s="31">
        <v>22</v>
      </c>
    </row>
    <row r="25" spans="1:15" x14ac:dyDescent="0.25">
      <c r="A25" s="34" t="s">
        <v>28</v>
      </c>
      <c r="B25" s="34"/>
      <c r="C25" s="34"/>
      <c r="D25" s="3">
        <v>2018</v>
      </c>
      <c r="E25" s="3" t="s">
        <v>3</v>
      </c>
      <c r="F25" s="3">
        <v>2000</v>
      </c>
      <c r="G25" s="3">
        <v>2000</v>
      </c>
      <c r="H25" s="5"/>
      <c r="I25" s="5"/>
      <c r="J25" s="11">
        <v>29</v>
      </c>
      <c r="K25" s="18">
        <v>31.8</v>
      </c>
      <c r="L25" s="23">
        <v>36</v>
      </c>
      <c r="M25" s="3">
        <f t="shared" si="3"/>
        <v>50.823529411764703</v>
      </c>
      <c r="N25" s="27">
        <v>52</v>
      </c>
      <c r="O25" s="31">
        <v>52</v>
      </c>
    </row>
    <row r="26" spans="1:15" x14ac:dyDescent="0.25">
      <c r="A26" s="34" t="s">
        <v>28</v>
      </c>
      <c r="B26" s="34"/>
      <c r="C26" s="34"/>
      <c r="D26" s="3">
        <v>2017</v>
      </c>
      <c r="E26" s="3" t="s">
        <v>3</v>
      </c>
      <c r="F26" s="3">
        <v>999</v>
      </c>
      <c r="G26" s="3">
        <v>285</v>
      </c>
      <c r="H26" s="5"/>
      <c r="I26" s="5"/>
      <c r="J26" s="11">
        <v>27</v>
      </c>
      <c r="K26" s="18">
        <v>31.8</v>
      </c>
      <c r="L26" s="23">
        <f t="shared" ref="L26" si="14">J26/0.8</f>
        <v>33.75</v>
      </c>
      <c r="M26" s="3">
        <f t="shared" ref="M26" si="15">L26/0.85*1.2</f>
        <v>47.647058823529406</v>
      </c>
      <c r="N26" s="27">
        <v>52</v>
      </c>
      <c r="O26" s="31">
        <v>41</v>
      </c>
    </row>
    <row r="27" spans="1:15" x14ac:dyDescent="0.25">
      <c r="A27" s="34" t="s">
        <v>28</v>
      </c>
      <c r="B27" s="34"/>
      <c r="C27" s="34"/>
      <c r="D27" s="3">
        <v>2016</v>
      </c>
      <c r="E27" s="3" t="s">
        <v>3</v>
      </c>
      <c r="F27" s="3">
        <v>85</v>
      </c>
      <c r="G27" s="3">
        <v>73</v>
      </c>
      <c r="H27" s="5"/>
      <c r="I27" s="5"/>
      <c r="J27" s="11">
        <v>27</v>
      </c>
      <c r="K27" s="18">
        <v>31.8</v>
      </c>
      <c r="L27" s="23">
        <f t="shared" ref="L27:L28" si="16">J27/0.8</f>
        <v>33.75</v>
      </c>
      <c r="M27" s="3">
        <f t="shared" ref="M27:M28" si="17">L27/0.85*1.2</f>
        <v>47.647058823529406</v>
      </c>
      <c r="N27" s="27">
        <v>52</v>
      </c>
      <c r="O27" s="31">
        <v>41</v>
      </c>
    </row>
    <row r="28" spans="1:15" x14ac:dyDescent="0.25">
      <c r="A28" s="34" t="s">
        <v>28</v>
      </c>
      <c r="B28" s="34"/>
      <c r="C28" s="34"/>
      <c r="D28" s="3">
        <v>2013</v>
      </c>
      <c r="E28" s="3" t="s">
        <v>3</v>
      </c>
      <c r="F28" s="3">
        <v>56</v>
      </c>
      <c r="G28" s="3">
        <v>56</v>
      </c>
      <c r="H28" s="5"/>
      <c r="I28" s="5"/>
      <c r="J28" s="11">
        <v>27</v>
      </c>
      <c r="K28" s="18">
        <v>31.8</v>
      </c>
      <c r="L28" s="23">
        <f t="shared" si="16"/>
        <v>33.75</v>
      </c>
      <c r="M28" s="3">
        <f t="shared" si="17"/>
        <v>47.647058823529406</v>
      </c>
      <c r="N28" s="27">
        <v>52</v>
      </c>
      <c r="O28" s="31">
        <v>41</v>
      </c>
    </row>
    <row r="29" spans="1:15" x14ac:dyDescent="0.25">
      <c r="A29" s="34" t="s">
        <v>28</v>
      </c>
      <c r="B29" s="34"/>
      <c r="C29" s="34"/>
      <c r="D29" s="3">
        <v>2012</v>
      </c>
      <c r="E29" s="3" t="s">
        <v>4</v>
      </c>
      <c r="F29" s="3"/>
      <c r="G29" s="3">
        <v>197</v>
      </c>
      <c r="H29" s="5">
        <f t="shared" si="0"/>
        <v>5122</v>
      </c>
      <c r="I29" s="5"/>
      <c r="J29" s="11">
        <v>26</v>
      </c>
      <c r="K29" s="18">
        <v>28</v>
      </c>
      <c r="L29" s="23">
        <f t="shared" si="13"/>
        <v>32.5</v>
      </c>
      <c r="M29" s="3">
        <f t="shared" si="3"/>
        <v>45.882352941176471</v>
      </c>
      <c r="N29" s="27">
        <v>46</v>
      </c>
      <c r="O29" s="31">
        <v>41</v>
      </c>
    </row>
    <row r="30" spans="1:15" x14ac:dyDescent="0.25">
      <c r="A30" s="34" t="s">
        <v>29</v>
      </c>
      <c r="B30" s="34"/>
      <c r="C30" s="34"/>
      <c r="D30" s="3">
        <v>2013</v>
      </c>
      <c r="E30" s="3" t="s">
        <v>4</v>
      </c>
      <c r="F30" s="3"/>
      <c r="G30" s="3">
        <v>500</v>
      </c>
      <c r="H30" s="5">
        <f t="shared" si="0"/>
        <v>12500</v>
      </c>
      <c r="I30" s="5"/>
      <c r="J30" s="11">
        <v>25</v>
      </c>
      <c r="K30" s="18">
        <v>28</v>
      </c>
      <c r="L30" s="23">
        <v>32</v>
      </c>
      <c r="M30" s="3">
        <f t="shared" si="3"/>
        <v>45.176470588235297</v>
      </c>
      <c r="N30" s="27">
        <v>45</v>
      </c>
      <c r="O30" s="31">
        <v>41</v>
      </c>
    </row>
    <row r="31" spans="1:15" ht="26.25" customHeight="1" x14ac:dyDescent="0.25">
      <c r="A31" s="34" t="s">
        <v>21</v>
      </c>
      <c r="B31" s="34"/>
      <c r="C31" s="34"/>
      <c r="D31" s="3">
        <v>2018</v>
      </c>
      <c r="E31" s="3" t="s">
        <v>3</v>
      </c>
      <c r="F31" s="3">
        <v>3700</v>
      </c>
      <c r="G31" s="3">
        <v>3700</v>
      </c>
      <c r="H31" s="5"/>
      <c r="I31" s="5">
        <f t="shared" si="1"/>
        <v>101750</v>
      </c>
      <c r="J31" s="11">
        <v>27.5</v>
      </c>
      <c r="K31" s="18">
        <v>30</v>
      </c>
      <c r="L31" s="23">
        <v>34</v>
      </c>
      <c r="M31" s="3">
        <f t="shared" si="3"/>
        <v>48</v>
      </c>
      <c r="N31" s="27">
        <v>49</v>
      </c>
      <c r="O31" s="31">
        <v>49</v>
      </c>
    </row>
    <row r="32" spans="1:15" ht="21.75" customHeight="1" x14ac:dyDescent="0.25">
      <c r="A32" s="34" t="s">
        <v>21</v>
      </c>
      <c r="B32" s="34"/>
      <c r="C32" s="34"/>
      <c r="D32" s="3">
        <v>2014</v>
      </c>
      <c r="E32" s="3" t="s">
        <v>3</v>
      </c>
      <c r="F32" s="3">
        <v>759</v>
      </c>
      <c r="G32" s="3">
        <v>375</v>
      </c>
      <c r="H32" s="5"/>
      <c r="I32" s="5">
        <f t="shared" si="1"/>
        <v>9375</v>
      </c>
      <c r="J32" s="11">
        <v>25</v>
      </c>
      <c r="K32" s="18">
        <v>27</v>
      </c>
      <c r="L32" s="23">
        <f t="shared" si="13"/>
        <v>31.25</v>
      </c>
      <c r="M32" s="3">
        <f t="shared" si="3"/>
        <v>44.117647058823529</v>
      </c>
      <c r="N32" s="27">
        <v>45</v>
      </c>
      <c r="O32" s="31">
        <v>40</v>
      </c>
    </row>
    <row r="33" spans="1:15" ht="24" customHeight="1" x14ac:dyDescent="0.25">
      <c r="A33" s="34" t="s">
        <v>21</v>
      </c>
      <c r="B33" s="34"/>
      <c r="C33" s="34"/>
      <c r="D33" s="3">
        <v>2013</v>
      </c>
      <c r="E33" s="3" t="s">
        <v>3</v>
      </c>
      <c r="F33" s="3">
        <v>213</v>
      </c>
      <c r="G33" s="3">
        <v>213</v>
      </c>
      <c r="H33" s="5"/>
      <c r="I33" s="5">
        <f t="shared" ref="I33" si="18">G33*J33</f>
        <v>5112</v>
      </c>
      <c r="J33" s="11">
        <v>24</v>
      </c>
      <c r="K33" s="18">
        <v>27</v>
      </c>
      <c r="L33" s="23">
        <f t="shared" ref="L33" si="19">J33/0.8</f>
        <v>30</v>
      </c>
      <c r="M33" s="3">
        <f t="shared" ref="M33" si="20">L33/0.85*1.2</f>
        <v>42.352941176470587</v>
      </c>
      <c r="N33" s="27">
        <v>45</v>
      </c>
      <c r="O33" s="31">
        <v>40</v>
      </c>
    </row>
    <row r="34" spans="1:15" x14ac:dyDescent="0.25">
      <c r="A34" s="34" t="s">
        <v>12</v>
      </c>
      <c r="B34" s="34"/>
      <c r="C34" s="34"/>
      <c r="D34" s="3">
        <v>2018</v>
      </c>
      <c r="E34" s="3" t="s">
        <v>4</v>
      </c>
      <c r="F34" s="3">
        <v>1100</v>
      </c>
      <c r="G34" s="3">
        <v>1100</v>
      </c>
      <c r="H34" s="5">
        <f t="shared" si="0"/>
        <v>34100</v>
      </c>
      <c r="I34" s="5"/>
      <c r="J34" s="11">
        <v>31</v>
      </c>
      <c r="K34" s="18">
        <v>35</v>
      </c>
      <c r="L34" s="23">
        <v>39</v>
      </c>
      <c r="M34" s="3">
        <f t="shared" si="3"/>
        <v>55.058823529411761</v>
      </c>
      <c r="N34" s="27">
        <v>55</v>
      </c>
      <c r="O34" s="31">
        <v>55</v>
      </c>
    </row>
    <row r="35" spans="1:15" x14ac:dyDescent="0.25">
      <c r="A35" s="34" t="s">
        <v>12</v>
      </c>
      <c r="B35" s="34"/>
      <c r="C35" s="34"/>
      <c r="D35" s="3">
        <v>2017</v>
      </c>
      <c r="E35" s="3" t="s">
        <v>4</v>
      </c>
      <c r="F35" s="3">
        <v>1024</v>
      </c>
      <c r="G35" s="3">
        <v>1024</v>
      </c>
      <c r="H35" s="5">
        <f t="shared" si="0"/>
        <v>30720</v>
      </c>
      <c r="I35" s="5"/>
      <c r="J35" s="11">
        <v>30</v>
      </c>
      <c r="K35" s="18">
        <v>31.6</v>
      </c>
      <c r="L35" s="23">
        <f t="shared" si="13"/>
        <v>37.5</v>
      </c>
      <c r="M35" s="3">
        <f t="shared" si="3"/>
        <v>52.941176470588232</v>
      </c>
      <c r="N35" s="27">
        <v>53</v>
      </c>
      <c r="O35" s="31">
        <v>50</v>
      </c>
    </row>
    <row r="36" spans="1:15" x14ac:dyDescent="0.25">
      <c r="A36" s="34" t="s">
        <v>12</v>
      </c>
      <c r="B36" s="34"/>
      <c r="C36" s="34"/>
      <c r="D36" s="3">
        <v>2016</v>
      </c>
      <c r="E36" s="3" t="s">
        <v>4</v>
      </c>
      <c r="F36" s="3">
        <v>1084</v>
      </c>
      <c r="G36" s="3">
        <v>1084</v>
      </c>
      <c r="H36" s="5">
        <f t="shared" si="0"/>
        <v>32520</v>
      </c>
      <c r="I36" s="5"/>
      <c r="J36" s="11">
        <v>30</v>
      </c>
      <c r="K36" s="18">
        <v>31.6</v>
      </c>
      <c r="L36" s="23">
        <f t="shared" si="13"/>
        <v>37.5</v>
      </c>
      <c r="M36" s="3">
        <f t="shared" si="3"/>
        <v>52.941176470588232</v>
      </c>
      <c r="N36" s="27">
        <v>53</v>
      </c>
      <c r="O36" s="31">
        <v>50</v>
      </c>
    </row>
    <row r="37" spans="1:15" x14ac:dyDescent="0.25">
      <c r="A37" s="34" t="s">
        <v>13</v>
      </c>
      <c r="B37" s="34"/>
      <c r="C37" s="34"/>
      <c r="D37" s="3">
        <v>2018</v>
      </c>
      <c r="E37" s="3" t="s">
        <v>4</v>
      </c>
      <c r="F37" s="3">
        <v>1400</v>
      </c>
      <c r="G37" s="3">
        <v>1400</v>
      </c>
      <c r="H37" s="5">
        <f t="shared" si="0"/>
        <v>47600</v>
      </c>
      <c r="I37" s="5"/>
      <c r="J37" s="11">
        <v>34</v>
      </c>
      <c r="K37" s="18">
        <v>37</v>
      </c>
      <c r="L37" s="23">
        <f t="shared" si="13"/>
        <v>42.5</v>
      </c>
      <c r="M37" s="3">
        <f t="shared" si="3"/>
        <v>60</v>
      </c>
      <c r="N37" s="27">
        <v>60</v>
      </c>
      <c r="O37" s="31">
        <v>60</v>
      </c>
    </row>
    <row r="38" spans="1:15" x14ac:dyDescent="0.25">
      <c r="A38" s="34" t="s">
        <v>13</v>
      </c>
      <c r="B38" s="34"/>
      <c r="C38" s="34"/>
      <c r="D38" s="3">
        <v>2017</v>
      </c>
      <c r="E38" s="3" t="s">
        <v>4</v>
      </c>
      <c r="F38" s="3">
        <v>1106</v>
      </c>
      <c r="G38" s="3">
        <v>900</v>
      </c>
      <c r="H38" s="5">
        <f t="shared" si="0"/>
        <v>28800</v>
      </c>
      <c r="I38" s="5"/>
      <c r="J38" s="11">
        <v>32</v>
      </c>
      <c r="K38" s="18">
        <v>34</v>
      </c>
      <c r="L38" s="23">
        <f t="shared" si="13"/>
        <v>40</v>
      </c>
      <c r="M38" s="3">
        <f t="shared" si="3"/>
        <v>56.470588235294123</v>
      </c>
      <c r="N38" s="27">
        <v>57</v>
      </c>
      <c r="O38" s="31">
        <v>52</v>
      </c>
    </row>
    <row r="39" spans="1:15" x14ac:dyDescent="0.25">
      <c r="A39" s="34" t="s">
        <v>13</v>
      </c>
      <c r="B39" s="34"/>
      <c r="C39" s="34"/>
      <c r="D39" s="3">
        <v>2016</v>
      </c>
      <c r="E39" s="3" t="s">
        <v>4</v>
      </c>
      <c r="F39" s="3">
        <v>1200</v>
      </c>
      <c r="G39" s="3">
        <v>1200</v>
      </c>
      <c r="H39" s="5">
        <f t="shared" si="0"/>
        <v>38400</v>
      </c>
      <c r="I39" s="5"/>
      <c r="J39" s="11">
        <v>32</v>
      </c>
      <c r="K39" s="18">
        <v>34</v>
      </c>
      <c r="L39" s="23">
        <f t="shared" si="13"/>
        <v>40</v>
      </c>
      <c r="M39" s="3">
        <f t="shared" si="3"/>
        <v>56.470588235294123</v>
      </c>
      <c r="N39" s="27">
        <v>57</v>
      </c>
      <c r="O39" s="31">
        <v>52</v>
      </c>
    </row>
    <row r="40" spans="1:15" x14ac:dyDescent="0.25">
      <c r="A40" s="34" t="s">
        <v>13</v>
      </c>
      <c r="B40" s="34"/>
      <c r="C40" s="34"/>
      <c r="D40" s="3">
        <v>2015</v>
      </c>
      <c r="E40" s="3" t="s">
        <v>4</v>
      </c>
      <c r="F40" s="3"/>
      <c r="G40" s="3"/>
      <c r="H40" s="5"/>
      <c r="I40" s="5"/>
      <c r="J40" s="11">
        <v>32</v>
      </c>
      <c r="K40" s="18">
        <v>34</v>
      </c>
      <c r="L40" s="23">
        <v>43.5</v>
      </c>
      <c r="M40" s="3">
        <v>57</v>
      </c>
      <c r="N40" s="27">
        <v>57</v>
      </c>
      <c r="O40" s="31">
        <v>52</v>
      </c>
    </row>
    <row r="41" spans="1:15" x14ac:dyDescent="0.25">
      <c r="A41" s="35" t="s">
        <v>27</v>
      </c>
      <c r="B41" s="36"/>
      <c r="C41" s="37"/>
      <c r="D41" s="3">
        <v>2018</v>
      </c>
      <c r="E41" s="3" t="s">
        <v>3</v>
      </c>
      <c r="F41" s="3">
        <v>2500</v>
      </c>
      <c r="G41" s="3">
        <v>2500</v>
      </c>
      <c r="H41" s="5"/>
      <c r="I41" s="5">
        <f t="shared" si="1"/>
        <v>87500</v>
      </c>
      <c r="J41" s="11">
        <v>35</v>
      </c>
      <c r="K41" s="18">
        <v>37</v>
      </c>
      <c r="L41" s="23">
        <v>44</v>
      </c>
      <c r="M41" s="3">
        <f t="shared" si="3"/>
        <v>62.117647058823529</v>
      </c>
      <c r="N41" s="27">
        <v>62</v>
      </c>
      <c r="O41" s="31">
        <v>62</v>
      </c>
    </row>
    <row r="42" spans="1:15" x14ac:dyDescent="0.25">
      <c r="A42" s="34" t="s">
        <v>19</v>
      </c>
      <c r="B42" s="34"/>
      <c r="C42" s="34"/>
      <c r="D42" s="3">
        <v>2018</v>
      </c>
      <c r="E42" s="3" t="s">
        <v>3</v>
      </c>
      <c r="F42" s="3">
        <v>8800</v>
      </c>
      <c r="G42" s="3">
        <v>8800</v>
      </c>
      <c r="H42" s="5"/>
      <c r="I42" s="5">
        <f t="shared" si="1"/>
        <v>308000</v>
      </c>
      <c r="J42" s="11">
        <v>35</v>
      </c>
      <c r="K42" s="18">
        <v>37</v>
      </c>
      <c r="L42" s="23">
        <v>43.5</v>
      </c>
      <c r="M42" s="3">
        <f t="shared" si="3"/>
        <v>61.411764705882355</v>
      </c>
      <c r="N42" s="27">
        <v>62</v>
      </c>
      <c r="O42" s="31">
        <v>62</v>
      </c>
    </row>
    <row r="43" spans="1:15" x14ac:dyDescent="0.25">
      <c r="A43" s="34" t="s">
        <v>19</v>
      </c>
      <c r="B43" s="34"/>
      <c r="C43" s="34"/>
      <c r="D43" s="3">
        <v>2017</v>
      </c>
      <c r="E43" s="3" t="s">
        <v>3</v>
      </c>
      <c r="F43" s="3">
        <v>6100</v>
      </c>
      <c r="G43" s="3">
        <v>90</v>
      </c>
      <c r="H43" s="5"/>
      <c r="I43" s="5">
        <f t="shared" si="1"/>
        <v>2880</v>
      </c>
      <c r="J43" s="11">
        <v>32</v>
      </c>
      <c r="K43" s="18">
        <v>34</v>
      </c>
      <c r="L43" s="23">
        <f t="shared" si="13"/>
        <v>40</v>
      </c>
      <c r="M43" s="3">
        <f t="shared" si="3"/>
        <v>56.470588235294123</v>
      </c>
      <c r="N43" s="27">
        <v>57</v>
      </c>
      <c r="O43" s="31">
        <v>55</v>
      </c>
    </row>
    <row r="44" spans="1:15" x14ac:dyDescent="0.25">
      <c r="A44" s="34" t="s">
        <v>19</v>
      </c>
      <c r="B44" s="34"/>
      <c r="C44" s="34"/>
      <c r="D44" s="3">
        <v>2016</v>
      </c>
      <c r="E44" s="3" t="s">
        <v>3</v>
      </c>
      <c r="F44" s="3">
        <v>2400</v>
      </c>
      <c r="G44" s="3">
        <v>693</v>
      </c>
      <c r="H44" s="5"/>
      <c r="I44" s="5">
        <f t="shared" si="1"/>
        <v>22176</v>
      </c>
      <c r="J44" s="11">
        <v>32</v>
      </c>
      <c r="K44" s="18">
        <v>34</v>
      </c>
      <c r="L44" s="23">
        <f t="shared" si="13"/>
        <v>40</v>
      </c>
      <c r="M44" s="3">
        <f t="shared" si="3"/>
        <v>56.470588235294123</v>
      </c>
      <c r="N44" s="27">
        <v>57</v>
      </c>
      <c r="O44" s="31">
        <v>55</v>
      </c>
    </row>
    <row r="45" spans="1:15" x14ac:dyDescent="0.25">
      <c r="A45" s="34" t="s">
        <v>19</v>
      </c>
      <c r="B45" s="34"/>
      <c r="C45" s="34"/>
      <c r="D45" s="3">
        <v>2014</v>
      </c>
      <c r="E45" s="3" t="s">
        <v>3</v>
      </c>
      <c r="F45" s="3">
        <v>2700</v>
      </c>
      <c r="G45" s="3">
        <v>426</v>
      </c>
      <c r="H45" s="5"/>
      <c r="I45" s="5">
        <f t="shared" si="1"/>
        <v>13632</v>
      </c>
      <c r="J45" s="11">
        <v>32</v>
      </c>
      <c r="K45" s="18">
        <v>34</v>
      </c>
      <c r="L45" s="23">
        <f t="shared" si="13"/>
        <v>40</v>
      </c>
      <c r="M45" s="3">
        <f t="shared" si="3"/>
        <v>56.470588235294123</v>
      </c>
      <c r="N45" s="27">
        <v>57</v>
      </c>
      <c r="O45" s="31">
        <v>55</v>
      </c>
    </row>
    <row r="46" spans="1:15" x14ac:dyDescent="0.25">
      <c r="A46" s="34" t="s">
        <v>19</v>
      </c>
      <c r="B46" s="34"/>
      <c r="C46" s="34"/>
      <c r="D46" s="3">
        <v>2013</v>
      </c>
      <c r="E46" s="3" t="s">
        <v>3</v>
      </c>
      <c r="F46" s="3">
        <v>2500</v>
      </c>
      <c r="G46" s="3">
        <v>1087</v>
      </c>
      <c r="H46" s="5"/>
      <c r="I46" s="5">
        <f t="shared" si="1"/>
        <v>34784</v>
      </c>
      <c r="J46" s="11">
        <v>32</v>
      </c>
      <c r="K46" s="18">
        <v>34</v>
      </c>
      <c r="L46" s="23">
        <f t="shared" si="13"/>
        <v>40</v>
      </c>
      <c r="M46" s="3">
        <f t="shared" si="3"/>
        <v>56.470588235294123</v>
      </c>
      <c r="N46" s="27">
        <v>57</v>
      </c>
      <c r="O46" s="31">
        <v>55</v>
      </c>
    </row>
    <row r="47" spans="1:15" x14ac:dyDescent="0.25">
      <c r="A47" s="34" t="s">
        <v>19</v>
      </c>
      <c r="B47" s="34"/>
      <c r="C47" s="34"/>
      <c r="D47" s="3">
        <v>2012</v>
      </c>
      <c r="E47" s="3" t="s">
        <v>4</v>
      </c>
      <c r="F47" s="3">
        <v>160</v>
      </c>
      <c r="G47" s="3">
        <v>160</v>
      </c>
      <c r="H47" s="5">
        <f t="shared" si="0"/>
        <v>5120</v>
      </c>
      <c r="I47" s="5"/>
      <c r="J47" s="11">
        <v>32</v>
      </c>
      <c r="K47" s="18">
        <v>34</v>
      </c>
      <c r="L47" s="23">
        <f t="shared" ref="L47" si="21">J47/0.8</f>
        <v>40</v>
      </c>
      <c r="M47" s="3">
        <f t="shared" ref="M47" si="22">L47/0.85*1.2</f>
        <v>56.470588235294123</v>
      </c>
      <c r="N47" s="27">
        <v>57</v>
      </c>
      <c r="O47" s="31">
        <v>55</v>
      </c>
    </row>
    <row r="48" spans="1:15" x14ac:dyDescent="0.25">
      <c r="A48" s="34" t="s">
        <v>20</v>
      </c>
      <c r="B48" s="34"/>
      <c r="C48" s="34"/>
      <c r="D48" s="3">
        <v>2018</v>
      </c>
      <c r="E48" s="3" t="s">
        <v>3</v>
      </c>
      <c r="F48" s="3">
        <v>1671</v>
      </c>
      <c r="G48" s="3">
        <v>1671</v>
      </c>
      <c r="H48" s="5"/>
      <c r="I48" s="5">
        <f t="shared" si="1"/>
        <v>58485</v>
      </c>
      <c r="J48" s="11">
        <v>35</v>
      </c>
      <c r="K48" s="18">
        <v>37</v>
      </c>
      <c r="L48" s="23">
        <v>43.5</v>
      </c>
      <c r="M48" s="3">
        <f t="shared" si="3"/>
        <v>61.411764705882355</v>
      </c>
      <c r="N48" s="27">
        <v>62</v>
      </c>
      <c r="O48" s="31">
        <v>62</v>
      </c>
    </row>
    <row r="49" spans="1:15" x14ac:dyDescent="0.25">
      <c r="A49" s="34" t="s">
        <v>20</v>
      </c>
      <c r="B49" s="34"/>
      <c r="C49" s="34"/>
      <c r="D49" s="3">
        <v>2016</v>
      </c>
      <c r="E49" s="3" t="s">
        <v>3</v>
      </c>
      <c r="F49" s="3">
        <v>260</v>
      </c>
      <c r="G49" s="3">
        <v>56</v>
      </c>
      <c r="H49" s="5"/>
      <c r="I49" s="5">
        <f t="shared" si="1"/>
        <v>1792</v>
      </c>
      <c r="J49" s="11">
        <v>32</v>
      </c>
      <c r="K49" s="18">
        <v>34</v>
      </c>
      <c r="L49" s="23">
        <f t="shared" si="13"/>
        <v>40</v>
      </c>
      <c r="M49" s="3">
        <f t="shared" si="3"/>
        <v>56.470588235294123</v>
      </c>
      <c r="N49" s="27">
        <v>57</v>
      </c>
      <c r="O49" s="31">
        <v>55</v>
      </c>
    </row>
    <row r="50" spans="1:15" x14ac:dyDescent="0.25">
      <c r="A50" s="34" t="s">
        <v>26</v>
      </c>
      <c r="B50" s="34"/>
      <c r="C50" s="34"/>
      <c r="D50" s="3">
        <v>2018</v>
      </c>
      <c r="E50" s="3" t="s">
        <v>3</v>
      </c>
      <c r="F50" s="3">
        <v>1836</v>
      </c>
      <c r="G50" s="3">
        <v>1836</v>
      </c>
      <c r="H50" s="5"/>
      <c r="I50" s="5">
        <f t="shared" si="1"/>
        <v>64260</v>
      </c>
      <c r="J50" s="11">
        <v>35</v>
      </c>
      <c r="K50" s="18">
        <v>38</v>
      </c>
      <c r="L50" s="23">
        <v>43.5</v>
      </c>
      <c r="M50" s="3">
        <f t="shared" si="3"/>
        <v>61.411764705882355</v>
      </c>
      <c r="N50" s="27">
        <v>62</v>
      </c>
      <c r="O50" s="31">
        <v>62</v>
      </c>
    </row>
    <row r="51" spans="1:15" x14ac:dyDescent="0.25">
      <c r="A51" s="34" t="s">
        <v>38</v>
      </c>
      <c r="B51" s="34"/>
      <c r="C51" s="34"/>
      <c r="D51" s="3">
        <v>2018</v>
      </c>
      <c r="E51" s="3" t="s">
        <v>4</v>
      </c>
      <c r="F51" s="3">
        <v>550</v>
      </c>
      <c r="G51" s="3">
        <v>550</v>
      </c>
      <c r="H51" s="5">
        <f t="shared" si="0"/>
        <v>33000</v>
      </c>
      <c r="I51" s="5"/>
      <c r="J51" s="11">
        <v>60</v>
      </c>
      <c r="K51" s="18">
        <v>63</v>
      </c>
      <c r="L51" s="23">
        <f t="shared" si="13"/>
        <v>75</v>
      </c>
      <c r="M51" s="3">
        <f t="shared" si="3"/>
        <v>105.88235294117646</v>
      </c>
      <c r="N51" s="27">
        <v>106</v>
      </c>
      <c r="O51" s="31">
        <v>106</v>
      </c>
    </row>
    <row r="52" spans="1:15" x14ac:dyDescent="0.25">
      <c r="A52" s="34" t="s">
        <v>14</v>
      </c>
      <c r="B52" s="34"/>
      <c r="C52" s="34"/>
      <c r="D52" s="3">
        <v>2017</v>
      </c>
      <c r="E52" s="3" t="s">
        <v>4</v>
      </c>
      <c r="F52" s="3">
        <v>516</v>
      </c>
      <c r="G52" s="3">
        <v>396</v>
      </c>
      <c r="H52" s="5">
        <f t="shared" si="0"/>
        <v>11880</v>
      </c>
      <c r="I52" s="5"/>
      <c r="J52" s="11">
        <v>30</v>
      </c>
      <c r="K52" s="18">
        <v>31.6</v>
      </c>
      <c r="L52" s="23">
        <f t="shared" si="13"/>
        <v>37.5</v>
      </c>
      <c r="M52" s="3">
        <f t="shared" si="3"/>
        <v>52.941176470588232</v>
      </c>
      <c r="N52" s="27">
        <v>53</v>
      </c>
      <c r="O52" s="31">
        <v>53</v>
      </c>
    </row>
    <row r="53" spans="1:15" x14ac:dyDescent="0.25">
      <c r="A53" s="34" t="s">
        <v>15</v>
      </c>
      <c r="B53" s="34"/>
      <c r="C53" s="34"/>
      <c r="D53" s="3">
        <v>2018</v>
      </c>
      <c r="E53" s="3" t="s">
        <v>3</v>
      </c>
      <c r="F53" s="3">
        <v>1600</v>
      </c>
      <c r="G53" s="3">
        <v>1600</v>
      </c>
      <c r="H53" s="5"/>
      <c r="I53" s="5">
        <f t="shared" si="1"/>
        <v>71200</v>
      </c>
      <c r="J53" s="11">
        <v>44.5</v>
      </c>
      <c r="K53" s="18">
        <v>50</v>
      </c>
      <c r="L53" s="23">
        <v>55</v>
      </c>
      <c r="M53" s="3">
        <f t="shared" si="3"/>
        <v>77.647058823529406</v>
      </c>
      <c r="N53" s="27">
        <v>79</v>
      </c>
      <c r="O53" s="31">
        <v>75</v>
      </c>
    </row>
    <row r="54" spans="1:15" x14ac:dyDescent="0.25">
      <c r="A54" s="34" t="s">
        <v>15</v>
      </c>
      <c r="B54" s="34"/>
      <c r="C54" s="34"/>
      <c r="D54" s="3">
        <v>2017</v>
      </c>
      <c r="E54" s="3" t="s">
        <v>3</v>
      </c>
      <c r="F54" s="3">
        <v>1011</v>
      </c>
      <c r="G54" s="3">
        <v>536</v>
      </c>
      <c r="H54" s="5"/>
      <c r="I54" s="5">
        <f t="shared" si="1"/>
        <v>21440</v>
      </c>
      <c r="J54" s="11">
        <v>40</v>
      </c>
      <c r="K54" s="18">
        <v>45</v>
      </c>
      <c r="L54" s="23">
        <f t="shared" si="13"/>
        <v>50</v>
      </c>
      <c r="M54" s="3">
        <f t="shared" si="3"/>
        <v>70.588235294117652</v>
      </c>
      <c r="N54" s="27">
        <v>71</v>
      </c>
      <c r="O54" s="31">
        <v>60</v>
      </c>
    </row>
    <row r="55" spans="1:15" x14ac:dyDescent="0.25">
      <c r="A55" s="34" t="s">
        <v>15</v>
      </c>
      <c r="B55" s="34"/>
      <c r="C55" s="34"/>
      <c r="D55" s="3">
        <v>2016</v>
      </c>
      <c r="E55" s="3" t="s">
        <v>3</v>
      </c>
      <c r="F55" s="3">
        <v>204</v>
      </c>
      <c r="G55" s="3">
        <v>204</v>
      </c>
      <c r="H55" s="5"/>
      <c r="I55" s="5">
        <f t="shared" ref="I55" si="23">G55*J55</f>
        <v>8160</v>
      </c>
      <c r="J55" s="11">
        <v>40</v>
      </c>
      <c r="K55" s="18">
        <v>45</v>
      </c>
      <c r="L55" s="23">
        <f t="shared" ref="L55" si="24">J55/0.8</f>
        <v>50</v>
      </c>
      <c r="M55" s="3">
        <f t="shared" ref="M55" si="25">L55/0.85*1.2</f>
        <v>70.588235294117652</v>
      </c>
      <c r="N55" s="27">
        <v>71</v>
      </c>
      <c r="O55" s="31">
        <v>60</v>
      </c>
    </row>
    <row r="56" spans="1:15" x14ac:dyDescent="0.25">
      <c r="A56" s="34" t="s">
        <v>15</v>
      </c>
      <c r="B56" s="34"/>
      <c r="C56" s="34"/>
      <c r="D56" s="3">
        <v>2013</v>
      </c>
      <c r="E56" s="3" t="s">
        <v>3</v>
      </c>
      <c r="F56" s="3">
        <v>554</v>
      </c>
      <c r="G56" s="3">
        <v>494</v>
      </c>
      <c r="H56" s="5"/>
      <c r="I56" s="5">
        <f t="shared" si="1"/>
        <v>19760</v>
      </c>
      <c r="J56" s="11">
        <v>40</v>
      </c>
      <c r="K56" s="18">
        <v>45</v>
      </c>
      <c r="L56" s="23">
        <f t="shared" si="13"/>
        <v>50</v>
      </c>
      <c r="M56" s="3">
        <f t="shared" si="3"/>
        <v>70.588235294117652</v>
      </c>
      <c r="N56" s="27">
        <v>71</v>
      </c>
      <c r="O56" s="31">
        <v>60</v>
      </c>
    </row>
    <row r="57" spans="1:15" x14ac:dyDescent="0.25">
      <c r="A57" s="35" t="s">
        <v>22</v>
      </c>
      <c r="B57" s="36"/>
      <c r="C57" s="37"/>
      <c r="D57" s="3">
        <v>2018</v>
      </c>
      <c r="E57" s="3" t="s">
        <v>3</v>
      </c>
      <c r="F57" s="3">
        <v>2020</v>
      </c>
      <c r="G57" s="3">
        <v>2020</v>
      </c>
      <c r="H57" s="5"/>
      <c r="I57" s="5">
        <f t="shared" si="1"/>
        <v>89890</v>
      </c>
      <c r="J57" s="11">
        <v>44.5</v>
      </c>
      <c r="K57" s="18">
        <v>50</v>
      </c>
      <c r="L57" s="23">
        <v>55</v>
      </c>
      <c r="M57" s="3">
        <f t="shared" si="3"/>
        <v>77.647058823529406</v>
      </c>
      <c r="N57" s="27">
        <v>79</v>
      </c>
      <c r="O57" s="31">
        <v>75</v>
      </c>
    </row>
    <row r="58" spans="1:15" x14ac:dyDescent="0.25">
      <c r="A58" s="35" t="s">
        <v>22</v>
      </c>
      <c r="B58" s="36"/>
      <c r="C58" s="37"/>
      <c r="D58" s="3">
        <v>2017</v>
      </c>
      <c r="E58" s="3" t="s">
        <v>3</v>
      </c>
      <c r="F58" s="3">
        <v>1455</v>
      </c>
      <c r="G58" s="3">
        <v>33</v>
      </c>
      <c r="H58" s="5"/>
      <c r="I58" s="5">
        <f t="shared" si="1"/>
        <v>1320</v>
      </c>
      <c r="J58" s="11">
        <v>40</v>
      </c>
      <c r="K58" s="18">
        <v>45</v>
      </c>
      <c r="L58" s="23">
        <f t="shared" si="13"/>
        <v>50</v>
      </c>
      <c r="M58" s="3">
        <f t="shared" si="3"/>
        <v>70.588235294117652</v>
      </c>
      <c r="N58" s="27">
        <v>71</v>
      </c>
      <c r="O58" s="31">
        <v>60</v>
      </c>
    </row>
    <row r="59" spans="1:15" x14ac:dyDescent="0.25">
      <c r="A59" s="35" t="s">
        <v>22</v>
      </c>
      <c r="B59" s="36"/>
      <c r="C59" s="37"/>
      <c r="D59" s="3">
        <v>2014</v>
      </c>
      <c r="E59" s="3" t="s">
        <v>3</v>
      </c>
      <c r="F59" s="3">
        <v>111</v>
      </c>
      <c r="G59" s="3">
        <v>70</v>
      </c>
      <c r="H59" s="5"/>
      <c r="I59" s="5">
        <f t="shared" si="1"/>
        <v>2800</v>
      </c>
      <c r="J59" s="11">
        <v>40</v>
      </c>
      <c r="K59" s="18">
        <v>45</v>
      </c>
      <c r="L59" s="23">
        <f t="shared" si="13"/>
        <v>50</v>
      </c>
      <c r="M59" s="3">
        <f t="shared" si="3"/>
        <v>70.588235294117652</v>
      </c>
      <c r="N59" s="27">
        <v>71</v>
      </c>
      <c r="O59" s="31">
        <v>60</v>
      </c>
    </row>
    <row r="60" spans="1:15" x14ac:dyDescent="0.25">
      <c r="A60" s="35" t="s">
        <v>23</v>
      </c>
      <c r="B60" s="36"/>
      <c r="C60" s="37"/>
      <c r="D60" s="3">
        <v>2018</v>
      </c>
      <c r="E60" s="3" t="s">
        <v>3</v>
      </c>
      <c r="F60" s="3">
        <v>517</v>
      </c>
      <c r="G60" s="3">
        <v>517</v>
      </c>
      <c r="H60" s="5"/>
      <c r="I60" s="5">
        <f t="shared" si="1"/>
        <v>23006.5</v>
      </c>
      <c r="J60" s="11">
        <v>44.5</v>
      </c>
      <c r="K60" s="18">
        <v>50</v>
      </c>
      <c r="L60" s="23">
        <v>55</v>
      </c>
      <c r="M60" s="3">
        <f t="shared" si="3"/>
        <v>77.647058823529406</v>
      </c>
      <c r="N60" s="27">
        <v>79</v>
      </c>
      <c r="O60" s="31">
        <v>75</v>
      </c>
    </row>
    <row r="61" spans="1:15" x14ac:dyDescent="0.25">
      <c r="A61" s="35" t="s">
        <v>23</v>
      </c>
      <c r="B61" s="36"/>
      <c r="C61" s="37"/>
      <c r="D61" s="3">
        <v>2017</v>
      </c>
      <c r="E61" s="3" t="s">
        <v>3</v>
      </c>
      <c r="F61" s="3">
        <v>330</v>
      </c>
      <c r="G61" s="3">
        <v>89</v>
      </c>
      <c r="H61" s="5"/>
      <c r="I61" s="5">
        <f t="shared" ref="I61" si="26">G61*J61</f>
        <v>3560</v>
      </c>
      <c r="J61" s="11">
        <v>40</v>
      </c>
      <c r="K61" s="18">
        <v>50</v>
      </c>
      <c r="L61" s="23">
        <f t="shared" ref="L61" si="27">J61/0.8</f>
        <v>50</v>
      </c>
      <c r="M61" s="3">
        <f t="shared" ref="M61" si="28">L61/0.85*1.2</f>
        <v>70.588235294117652</v>
      </c>
      <c r="N61" s="27">
        <v>79</v>
      </c>
      <c r="O61" s="31">
        <v>60</v>
      </c>
    </row>
    <row r="62" spans="1:15" x14ac:dyDescent="0.25">
      <c r="A62" s="35" t="s">
        <v>23</v>
      </c>
      <c r="B62" s="36"/>
      <c r="C62" s="37"/>
      <c r="D62" s="3">
        <v>2014</v>
      </c>
      <c r="E62" s="3" t="s">
        <v>3</v>
      </c>
      <c r="F62" s="3">
        <v>370</v>
      </c>
      <c r="G62" s="3">
        <v>310</v>
      </c>
      <c r="H62" s="5"/>
      <c r="I62" s="5">
        <f t="shared" si="1"/>
        <v>12400</v>
      </c>
      <c r="J62" s="11">
        <v>40</v>
      </c>
      <c r="K62" s="18">
        <v>45</v>
      </c>
      <c r="L62" s="23">
        <f t="shared" si="13"/>
        <v>50</v>
      </c>
      <c r="M62" s="3">
        <f t="shared" si="3"/>
        <v>70.588235294117652</v>
      </c>
      <c r="N62" s="27">
        <v>71</v>
      </c>
      <c r="O62" s="31">
        <v>60</v>
      </c>
    </row>
    <row r="63" spans="1:15" x14ac:dyDescent="0.25">
      <c r="A63" s="35" t="s">
        <v>23</v>
      </c>
      <c r="B63" s="36"/>
      <c r="C63" s="37"/>
      <c r="D63" s="3">
        <v>2011</v>
      </c>
      <c r="E63" s="3" t="s">
        <v>3</v>
      </c>
      <c r="F63" s="3">
        <v>161</v>
      </c>
      <c r="G63" s="3">
        <v>53</v>
      </c>
      <c r="H63" s="5"/>
      <c r="I63" s="5">
        <f t="shared" si="1"/>
        <v>2120</v>
      </c>
      <c r="J63" s="11">
        <v>40</v>
      </c>
      <c r="K63" s="18">
        <v>45</v>
      </c>
      <c r="L63" s="23">
        <f t="shared" si="13"/>
        <v>50</v>
      </c>
      <c r="M63" s="3">
        <f t="shared" si="3"/>
        <v>70.588235294117652</v>
      </c>
      <c r="N63" s="27">
        <v>71</v>
      </c>
      <c r="O63" s="31">
        <v>59</v>
      </c>
    </row>
    <row r="64" spans="1:15" x14ac:dyDescent="0.25">
      <c r="A64" s="34" t="s">
        <v>16</v>
      </c>
      <c r="B64" s="34"/>
      <c r="C64" s="34"/>
      <c r="D64" s="3">
        <v>2017</v>
      </c>
      <c r="E64" s="3" t="s">
        <v>4</v>
      </c>
      <c r="F64" s="3">
        <v>803</v>
      </c>
      <c r="G64" s="3">
        <v>730</v>
      </c>
      <c r="H64" s="5">
        <f t="shared" si="0"/>
        <v>27740</v>
      </c>
      <c r="I64" s="5"/>
      <c r="J64" s="11">
        <v>38</v>
      </c>
      <c r="K64" s="18">
        <v>38</v>
      </c>
      <c r="L64" s="23">
        <f t="shared" si="13"/>
        <v>47.5</v>
      </c>
      <c r="M64" s="3">
        <f t="shared" si="3"/>
        <v>67.058823529411768</v>
      </c>
      <c r="N64" s="27">
        <v>68</v>
      </c>
      <c r="O64" s="31">
        <v>65</v>
      </c>
    </row>
    <row r="65" spans="1:15" x14ac:dyDescent="0.25">
      <c r="A65" s="34" t="s">
        <v>16</v>
      </c>
      <c r="B65" s="34"/>
      <c r="C65" s="34"/>
      <c r="D65" s="3">
        <v>2013</v>
      </c>
      <c r="E65" s="3" t="s">
        <v>4</v>
      </c>
      <c r="F65" s="3">
        <v>162</v>
      </c>
      <c r="G65" s="3">
        <v>162</v>
      </c>
      <c r="H65" s="5">
        <f t="shared" si="0"/>
        <v>6156</v>
      </c>
      <c r="I65" s="5"/>
      <c r="J65" s="11">
        <v>38</v>
      </c>
      <c r="K65" s="18">
        <v>38</v>
      </c>
      <c r="L65" s="23">
        <f t="shared" ref="L65" si="29">J65/0.8</f>
        <v>47.5</v>
      </c>
      <c r="M65" s="3">
        <f t="shared" ref="M65" si="30">L65/0.85*1.2</f>
        <v>67.058823529411768</v>
      </c>
      <c r="N65" s="27">
        <v>68</v>
      </c>
      <c r="O65" s="31">
        <v>53</v>
      </c>
    </row>
    <row r="66" spans="1:15" x14ac:dyDescent="0.25">
      <c r="A66" s="34" t="s">
        <v>30</v>
      </c>
      <c r="B66" s="34"/>
      <c r="C66" s="34"/>
      <c r="D66" s="3">
        <v>2011</v>
      </c>
      <c r="E66" s="3" t="s">
        <v>4</v>
      </c>
      <c r="F66" s="3">
        <v>309</v>
      </c>
      <c r="G66" s="3">
        <v>309</v>
      </c>
      <c r="H66" s="5">
        <f t="shared" si="0"/>
        <v>10815</v>
      </c>
      <c r="I66" s="5"/>
      <c r="J66" s="11">
        <v>35</v>
      </c>
      <c r="K66" s="18">
        <v>38</v>
      </c>
      <c r="L66" s="23">
        <f t="shared" si="13"/>
        <v>43.75</v>
      </c>
      <c r="M66" s="3">
        <f t="shared" si="3"/>
        <v>61.764705882352935</v>
      </c>
      <c r="N66" s="27">
        <v>62</v>
      </c>
      <c r="O66" s="31">
        <v>53</v>
      </c>
    </row>
    <row r="67" spans="1:15" x14ac:dyDescent="0.25">
      <c r="A67" s="32" t="s">
        <v>17</v>
      </c>
      <c r="B67" s="32"/>
      <c r="C67" s="32"/>
      <c r="D67" s="3">
        <v>2018</v>
      </c>
      <c r="E67" s="3" t="s">
        <v>3</v>
      </c>
      <c r="F67" s="3">
        <v>1300</v>
      </c>
      <c r="G67" s="3">
        <v>1300</v>
      </c>
      <c r="H67" s="5"/>
      <c r="I67" s="5">
        <f t="shared" si="1"/>
        <v>201500</v>
      </c>
      <c r="J67" s="11">
        <v>155</v>
      </c>
      <c r="K67" s="18">
        <v>170</v>
      </c>
      <c r="L67" s="23">
        <v>194</v>
      </c>
      <c r="M67" s="3">
        <f t="shared" si="3"/>
        <v>273.88235294117646</v>
      </c>
      <c r="N67" s="27">
        <v>265</v>
      </c>
      <c r="O67" s="31">
        <v>265</v>
      </c>
    </row>
    <row r="68" spans="1:15" x14ac:dyDescent="0.25">
      <c r="A68" s="32" t="s">
        <v>17</v>
      </c>
      <c r="B68" s="32"/>
      <c r="C68" s="32"/>
      <c r="D68" s="3">
        <v>2014</v>
      </c>
      <c r="E68" s="3" t="s">
        <v>4</v>
      </c>
      <c r="F68" s="3">
        <v>524</v>
      </c>
      <c r="G68" s="3">
        <v>524</v>
      </c>
      <c r="H68" s="5">
        <f t="shared" si="0"/>
        <v>60260</v>
      </c>
      <c r="I68" s="5"/>
      <c r="J68" s="11">
        <v>115</v>
      </c>
      <c r="K68" s="18">
        <v>125</v>
      </c>
      <c r="L68" s="23">
        <f t="shared" si="13"/>
        <v>143.75</v>
      </c>
      <c r="M68" s="3">
        <f t="shared" si="3"/>
        <v>202.94117647058823</v>
      </c>
      <c r="N68" s="27">
        <v>203</v>
      </c>
      <c r="O68" s="31">
        <v>190</v>
      </c>
    </row>
    <row r="69" spans="1:15" x14ac:dyDescent="0.25">
      <c r="A69" s="32" t="s">
        <v>24</v>
      </c>
      <c r="B69" s="32"/>
      <c r="C69" s="32"/>
      <c r="D69" s="3">
        <v>2018</v>
      </c>
      <c r="E69" s="3" t="s">
        <v>3</v>
      </c>
      <c r="F69" s="3">
        <v>2600</v>
      </c>
      <c r="G69" s="3">
        <v>2600</v>
      </c>
      <c r="H69" s="5"/>
      <c r="I69" s="5">
        <f t="shared" si="1"/>
        <v>793000</v>
      </c>
      <c r="J69" s="11">
        <v>305</v>
      </c>
      <c r="K69" s="18">
        <v>322</v>
      </c>
      <c r="L69" s="23">
        <v>380</v>
      </c>
      <c r="M69" s="3">
        <f t="shared" si="3"/>
        <v>536.47058823529414</v>
      </c>
      <c r="N69" s="27">
        <v>539</v>
      </c>
      <c r="O69" s="31">
        <v>539</v>
      </c>
    </row>
    <row r="70" spans="1:15" x14ac:dyDescent="0.25">
      <c r="A70" s="32" t="s">
        <v>24</v>
      </c>
      <c r="B70" s="32"/>
      <c r="C70" s="32"/>
      <c r="D70" s="3">
        <v>2017</v>
      </c>
      <c r="E70" s="3" t="s">
        <v>3</v>
      </c>
      <c r="F70" s="3">
        <v>1778</v>
      </c>
      <c r="G70" s="3">
        <v>276</v>
      </c>
      <c r="H70" s="5"/>
      <c r="I70" s="5">
        <f t="shared" si="1"/>
        <v>75900</v>
      </c>
      <c r="J70" s="11">
        <v>275</v>
      </c>
      <c r="K70" s="18">
        <v>290</v>
      </c>
      <c r="L70" s="23">
        <v>343</v>
      </c>
      <c r="M70" s="3">
        <f t="shared" si="3"/>
        <v>484.23529411764707</v>
      </c>
      <c r="N70" s="27">
        <v>485</v>
      </c>
      <c r="O70" s="31">
        <v>480</v>
      </c>
    </row>
    <row r="71" spans="1:15" x14ac:dyDescent="0.25">
      <c r="A71" s="32" t="s">
        <v>24</v>
      </c>
      <c r="B71" s="32"/>
      <c r="C71" s="32"/>
      <c r="D71" s="3">
        <v>2014</v>
      </c>
      <c r="E71" s="3" t="s">
        <v>3</v>
      </c>
      <c r="F71" s="3">
        <v>580</v>
      </c>
      <c r="G71" s="3">
        <v>480</v>
      </c>
      <c r="H71" s="5"/>
      <c r="I71" s="5">
        <f t="shared" si="1"/>
        <v>124800</v>
      </c>
      <c r="J71" s="11">
        <v>260</v>
      </c>
      <c r="K71" s="18">
        <v>275</v>
      </c>
      <c r="L71" s="23">
        <f t="shared" si="13"/>
        <v>325</v>
      </c>
      <c r="M71" s="3">
        <f t="shared" si="3"/>
        <v>458.8235294117647</v>
      </c>
      <c r="N71" s="27">
        <v>460</v>
      </c>
      <c r="O71" s="31">
        <v>434</v>
      </c>
    </row>
    <row r="72" spans="1:15" x14ac:dyDescent="0.25">
      <c r="A72" s="32" t="s">
        <v>24</v>
      </c>
      <c r="B72" s="32"/>
      <c r="C72" s="32"/>
      <c r="D72" s="3">
        <v>2013</v>
      </c>
      <c r="E72" s="3" t="s">
        <v>3</v>
      </c>
      <c r="F72" s="3">
        <v>699</v>
      </c>
      <c r="G72" s="3">
        <v>228</v>
      </c>
      <c r="H72" s="5"/>
      <c r="I72" s="5">
        <f t="shared" si="1"/>
        <v>57000</v>
      </c>
      <c r="J72" s="11">
        <v>250</v>
      </c>
      <c r="K72" s="18">
        <v>270</v>
      </c>
      <c r="L72" s="23">
        <v>312</v>
      </c>
      <c r="M72" s="3">
        <f t="shared" si="3"/>
        <v>440.47058823529409</v>
      </c>
      <c r="N72" s="27">
        <v>445</v>
      </c>
      <c r="O72" s="31">
        <v>418</v>
      </c>
    </row>
    <row r="73" spans="1:15" ht="15.75" thickBot="1" x14ac:dyDescent="0.3">
      <c r="H73" s="8">
        <f>SUM(H10:H72)</f>
        <v>609210</v>
      </c>
      <c r="I73" s="8">
        <f>SUM(I10:I72)</f>
        <v>2619683.5</v>
      </c>
    </row>
    <row r="74" spans="1:15" ht="15.75" thickBot="1" x14ac:dyDescent="0.3">
      <c r="H74" s="55">
        <f>H73+I73</f>
        <v>3228893.5</v>
      </c>
      <c r="I74" s="56"/>
    </row>
  </sheetData>
  <mergeCells count="70">
    <mergeCell ref="H74:I74"/>
    <mergeCell ref="A65:C65"/>
    <mergeCell ref="A26:C26"/>
    <mergeCell ref="A27:C27"/>
    <mergeCell ref="A28:C28"/>
    <mergeCell ref="A33:C33"/>
    <mergeCell ref="A55:C55"/>
    <mergeCell ref="A61:C61"/>
    <mergeCell ref="A57:C57"/>
    <mergeCell ref="A60:C60"/>
    <mergeCell ref="A67:C67"/>
    <mergeCell ref="A69:C69"/>
    <mergeCell ref="A66:C66"/>
    <mergeCell ref="A72:C72"/>
    <mergeCell ref="A59:C59"/>
    <mergeCell ref="A58:C58"/>
    <mergeCell ref="A42:C42"/>
    <mergeCell ref="A48:C48"/>
    <mergeCell ref="A24:C24"/>
    <mergeCell ref="A40:C40"/>
    <mergeCell ref="A32:C32"/>
    <mergeCell ref="A41:C41"/>
    <mergeCell ref="A25:C25"/>
    <mergeCell ref="A29:C29"/>
    <mergeCell ref="A30:C30"/>
    <mergeCell ref="A31:C31"/>
    <mergeCell ref="A34:C34"/>
    <mergeCell ref="A37:C37"/>
    <mergeCell ref="A3:K3"/>
    <mergeCell ref="A1:J1"/>
    <mergeCell ref="A2:J2"/>
    <mergeCell ref="A5:J5"/>
    <mergeCell ref="A4:J4"/>
    <mergeCell ref="A21:C21"/>
    <mergeCell ref="A7:J8"/>
    <mergeCell ref="D18:E18"/>
    <mergeCell ref="A12:C12"/>
    <mergeCell ref="A38:C38"/>
    <mergeCell ref="A35:C35"/>
    <mergeCell ref="A36:C36"/>
    <mergeCell ref="A20:C20"/>
    <mergeCell ref="A17:C17"/>
    <mergeCell ref="A10:C10"/>
    <mergeCell ref="A15:C15"/>
    <mergeCell ref="A19:C19"/>
    <mergeCell ref="A11:C11"/>
    <mergeCell ref="A23:C23"/>
    <mergeCell ref="A22:C22"/>
    <mergeCell ref="A51:C51"/>
    <mergeCell ref="A53:C53"/>
    <mergeCell ref="A47:C47"/>
    <mergeCell ref="A49:C49"/>
    <mergeCell ref="A45:C45"/>
    <mergeCell ref="A50:C50"/>
    <mergeCell ref="A70:C70"/>
    <mergeCell ref="A71:C71"/>
    <mergeCell ref="A14:C14"/>
    <mergeCell ref="A13:C13"/>
    <mergeCell ref="A56:C56"/>
    <mergeCell ref="A68:C68"/>
    <mergeCell ref="A64:C64"/>
    <mergeCell ref="A46:C46"/>
    <mergeCell ref="A39:C39"/>
    <mergeCell ref="A63:C63"/>
    <mergeCell ref="A44:C44"/>
    <mergeCell ref="A62:C62"/>
    <mergeCell ref="A16:C16"/>
    <mergeCell ref="A54:C54"/>
    <mergeCell ref="A52:C52"/>
    <mergeCell ref="A43:C43"/>
  </mergeCells>
  <printOptions horizontalCentered="1"/>
  <pageMargins left="0.25" right="0.25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2019-08-27T13:14:43Z</cp:lastPrinted>
  <dcterms:created xsi:type="dcterms:W3CDTF">2019-05-07T08:49:19Z</dcterms:created>
  <dcterms:modified xsi:type="dcterms:W3CDTF">2019-09-24T14:35:28Z</dcterms:modified>
</cp:coreProperties>
</file>