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8A5EFC8A-358B-4541-916B-05294B8062AF}" xr6:coauthVersionLast="47" xr6:coauthVersionMax="47" xr10:uidLastSave="{00000000-0000-0000-0000-000000000000}"/>
  <bookViews>
    <workbookView xWindow="38290" yWindow="-110" windowWidth="38620" windowHeight="21100" xr2:uid="{E3B81344-6896-4CDB-8328-3C6575C9F5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E53" i="1"/>
  <c r="F61" i="1"/>
  <c r="F62" i="1"/>
  <c r="F63" i="1"/>
  <c r="F64" i="1"/>
  <c r="F65" i="1"/>
  <c r="F66" i="1"/>
  <c r="F67" i="1"/>
  <c r="F68" i="1"/>
  <c r="F69" i="1"/>
  <c r="F70" i="1"/>
  <c r="F71" i="1"/>
  <c r="F72" i="1"/>
  <c r="F75" i="1"/>
  <c r="F76" i="1"/>
  <c r="F77" i="1"/>
  <c r="F78" i="1"/>
  <c r="F79" i="1"/>
  <c r="F60" i="1"/>
  <c r="C79" i="1"/>
  <c r="F74" i="1" l="1"/>
  <c r="E9" i="1"/>
  <c r="E41" i="1"/>
  <c r="C21" i="1" s="1"/>
  <c r="E21" i="1" s="1"/>
  <c r="D90" i="1"/>
  <c r="E90" i="1" s="1"/>
  <c r="D89" i="1"/>
  <c r="E89" i="1" s="1"/>
  <c r="D88" i="1"/>
  <c r="E88" i="1" s="1"/>
  <c r="E55" i="1"/>
  <c r="C41" i="1"/>
  <c r="C16" i="1" s="1"/>
  <c r="E16" i="1" s="1"/>
  <c r="D41" i="1"/>
  <c r="C19" i="1" s="1"/>
  <c r="E19" i="1" s="1"/>
  <c r="B41" i="1"/>
  <c r="E8" i="1"/>
  <c r="E7" i="1"/>
  <c r="C13" i="1" l="1"/>
  <c r="E13" i="1" s="1"/>
  <c r="E23" i="1" s="1"/>
  <c r="C83" i="1" s="1"/>
</calcChain>
</file>

<file path=xl/sharedStrings.xml><?xml version="1.0" encoding="utf-8"?>
<sst xmlns="http://schemas.openxmlformats.org/spreadsheetml/2006/main" count="77" uniqueCount="65">
  <si>
    <t>Dont</t>
  </si>
  <si>
    <t>MOUL 21</t>
  </si>
  <si>
    <t>MOUL22</t>
  </si>
  <si>
    <t>€</t>
  </si>
  <si>
    <t>VIEUX AVANT 2021</t>
  </si>
  <si>
    <t>GLOBAL DES 2021</t>
  </si>
  <si>
    <t>Total</t>
  </si>
  <si>
    <t>Pour les 2022</t>
  </si>
  <si>
    <t xml:space="preserve">En stock </t>
  </si>
  <si>
    <t xml:space="preserve">Etiquettes blanches </t>
  </si>
  <si>
    <t>Vieux</t>
  </si>
  <si>
    <t>Stock</t>
  </si>
  <si>
    <t>Hors Moul</t>
  </si>
  <si>
    <t>Stocks sur commandes pretes cuverie</t>
  </si>
  <si>
    <t>Stock sur commandes a donner en preparation</t>
  </si>
  <si>
    <t>Achats</t>
  </si>
  <si>
    <t>Sorties</t>
  </si>
  <si>
    <t>Stocks cuverie etageres</t>
  </si>
  <si>
    <t>En stock physique bureau</t>
  </si>
  <si>
    <t>Gros contenants</t>
  </si>
  <si>
    <t>DOMAINE GRAND FORMAT</t>
  </si>
  <si>
    <t>VOSNE ROMANEE AUX REAS JERO</t>
  </si>
  <si>
    <t>POMMARD 1ER CRU LES CHANLINS JERO</t>
  </si>
  <si>
    <t>CLOS VOUGEOT GRAND CRU JERO</t>
  </si>
  <si>
    <t>ECHEZEAUX GRAND CRU JERO</t>
  </si>
  <si>
    <t>RICHEBOURG GRAND CRU JERO</t>
  </si>
  <si>
    <t>RICHEBOURG GRAND CRU MAGNUM</t>
  </si>
  <si>
    <t>ECHEZEAUX GRAND CRU MAGNUM</t>
  </si>
  <si>
    <t>VOSNE ROMANEE AUX REAS MAGNUM</t>
  </si>
  <si>
    <t>POMMARD 1ER CRU LES CHANLINS MAGNUM</t>
  </si>
  <si>
    <t>CLOS VOUGEOT GRAND CRU MAGNUM</t>
  </si>
  <si>
    <t>RICHEBOURG GRAND CRU MATHU</t>
  </si>
  <si>
    <t>Prix €/unit</t>
  </si>
  <si>
    <t>Prix unitaire €</t>
  </si>
  <si>
    <t>A verifier</t>
  </si>
  <si>
    <t>REFACTURATIONS DES CE BLANCHES</t>
  </si>
  <si>
    <t>Pour FP</t>
  </si>
  <si>
    <t>Btes vendues</t>
  </si>
  <si>
    <t>prix unit</t>
  </si>
  <si>
    <t>Pour CPA du domaine</t>
  </si>
  <si>
    <t>Pour CPA du negoce</t>
  </si>
  <si>
    <t>Total global en valeur Etiq</t>
  </si>
  <si>
    <t>MOUL23</t>
  </si>
  <si>
    <t>Pour les 2023</t>
  </si>
  <si>
    <t>En stock</t>
  </si>
  <si>
    <t>a calculer</t>
  </si>
  <si>
    <t>DEC 24</t>
  </si>
  <si>
    <t>FEVRIER</t>
  </si>
  <si>
    <t>MARS</t>
  </si>
  <si>
    <t>MAI</t>
  </si>
  <si>
    <t>NEGOCE GRAND FORMATS</t>
  </si>
  <si>
    <t xml:space="preserve">CHAMBOLLE MUSIGNY 1ER CRU </t>
  </si>
  <si>
    <t>CORTON</t>
  </si>
  <si>
    <t>Prevu 350€ HT par format (soit 700 pour 2 formats) mais on a été facturé que de 350€ au total</t>
  </si>
  <si>
    <t>Qtes Commandées</t>
  </si>
  <si>
    <t>Stock au 31/7</t>
  </si>
  <si>
    <t>DOMAINE STOCK ETIQUETTES 31 07 2025</t>
  </si>
  <si>
    <t>Nb de bouteilles en stock au 31 07 2025</t>
  </si>
  <si>
    <t>SI au 01/08/2024</t>
  </si>
  <si>
    <t>SF 31/07/2025</t>
  </si>
  <si>
    <t>OK</t>
  </si>
  <si>
    <t>donné G le 10/07/25</t>
  </si>
  <si>
    <t>nouvelles</t>
  </si>
  <si>
    <t>a reporter</t>
  </si>
  <si>
    <t>page negoce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</si>
</sst>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/>
    <xf numFmtId="0" fontId="2" fillId="0" borderId="2" xfId="0" applyFont="1" applyBorder="1"/>
    <xf numFmtId="0" fontId="1" fillId="2" borderId="3" xfId="0" applyFont="1" applyFill="1" applyBorder="1"/>
    <xf numFmtId="0" fontId="0" fillId="0" borderId="4" xfId="0" applyBorder="1"/>
    <xf numFmtId="0" fontId="2" fillId="4" borderId="0" xfId="0" applyFont="1" applyFill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8" fontId="6" fillId="0" borderId="0" xfId="0" applyNumberFormat="1" applyFont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0" fillId="0" borderId="1" xfId="0" applyBorder="1" applyAlignment="1">
      <alignment horizontal="left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7209-EFD0-40FC-87AE-427BA4F7B80F}">
  <dimension ref="A1:L90"/>
  <sheetViews>
    <sheetView tabSelected="1" topLeftCell="A49" workbookViewId="0">
      <selection activeCell="I89" sqref="I89"/>
    </sheetView>
  </sheetViews>
  <sheetFormatPr baseColWidth="10" defaultRowHeight="14.5" x14ac:dyDescent="0.35"/>
  <cols>
    <col min="1" max="1" width="17.6328125" customWidth="1"/>
    <col min="2" max="2" width="18.453125" customWidth="1"/>
    <col min="3" max="3" width="10.453125" customWidth="1"/>
    <col min="4" max="4" width="8.81640625" bestFit="1" customWidth="1"/>
    <col min="6" max="6" width="10.08984375" bestFit="1" customWidth="1"/>
  </cols>
  <sheetData>
    <row r="1" spans="1:5" x14ac:dyDescent="0.35">
      <c r="A1" s="2" t="s">
        <v>56</v>
      </c>
    </row>
    <row r="3" spans="1:5" x14ac:dyDescent="0.35">
      <c r="A3" t="s">
        <v>57</v>
      </c>
    </row>
    <row r="4" spans="1:5" x14ac:dyDescent="0.35">
      <c r="B4">
        <v>73139</v>
      </c>
    </row>
    <row r="6" spans="1:5" x14ac:dyDescent="0.35">
      <c r="A6" t="s">
        <v>0</v>
      </c>
      <c r="D6" t="s">
        <v>3</v>
      </c>
      <c r="E6" t="s">
        <v>6</v>
      </c>
    </row>
    <row r="7" spans="1:5" x14ac:dyDescent="0.35">
      <c r="B7" t="s">
        <v>1</v>
      </c>
      <c r="C7" s="1">
        <v>198</v>
      </c>
      <c r="D7" s="1">
        <v>0.122</v>
      </c>
      <c r="E7" s="1">
        <f>D7*C7</f>
        <v>24.155999999999999</v>
      </c>
    </row>
    <row r="8" spans="1:5" x14ac:dyDescent="0.35">
      <c r="B8" t="s">
        <v>2</v>
      </c>
      <c r="C8" s="1">
        <v>1939</v>
      </c>
      <c r="D8" s="1">
        <v>0.1305</v>
      </c>
      <c r="E8" s="1">
        <f>D8*C8</f>
        <v>253.0395</v>
      </c>
    </row>
    <row r="9" spans="1:5" x14ac:dyDescent="0.35">
      <c r="B9" t="s">
        <v>42</v>
      </c>
      <c r="C9" s="1">
        <v>10754</v>
      </c>
      <c r="D9" s="1">
        <v>0.1278</v>
      </c>
      <c r="E9" s="1">
        <f>D9*C9</f>
        <v>1374.3612000000001</v>
      </c>
    </row>
    <row r="12" spans="1:5" x14ac:dyDescent="0.35">
      <c r="B12" t="s">
        <v>4</v>
      </c>
      <c r="D12" t="s">
        <v>3</v>
      </c>
    </row>
    <row r="13" spans="1:5" x14ac:dyDescent="0.35">
      <c r="C13" s="1">
        <f>B41</f>
        <v>1461</v>
      </c>
      <c r="D13" s="1">
        <v>0.11</v>
      </c>
      <c r="E13" s="1">
        <f>D13*C13</f>
        <v>160.71</v>
      </c>
    </row>
    <row r="15" spans="1:5" x14ac:dyDescent="0.35">
      <c r="B15" t="s">
        <v>5</v>
      </c>
      <c r="D15" t="s">
        <v>3</v>
      </c>
    </row>
    <row r="16" spans="1:5" x14ac:dyDescent="0.35">
      <c r="C16" s="1">
        <f>C41</f>
        <v>1248</v>
      </c>
      <c r="D16" s="1">
        <v>0.223</v>
      </c>
      <c r="E16" s="1">
        <f>D16*C16</f>
        <v>278.30400000000003</v>
      </c>
    </row>
    <row r="18" spans="1:5" x14ac:dyDescent="0.35">
      <c r="D18" t="s">
        <v>3</v>
      </c>
    </row>
    <row r="19" spans="1:5" x14ac:dyDescent="0.35">
      <c r="A19" t="s">
        <v>7</v>
      </c>
      <c r="B19" t="s">
        <v>8</v>
      </c>
      <c r="C19" s="1">
        <f>D41</f>
        <v>7697</v>
      </c>
      <c r="D19" s="1">
        <v>0.1065</v>
      </c>
      <c r="E19" s="1">
        <f>D19*C19</f>
        <v>819.73050000000001</v>
      </c>
    </row>
    <row r="20" spans="1:5" x14ac:dyDescent="0.35">
      <c r="D20" t="s">
        <v>3</v>
      </c>
      <c r="E20" s="14"/>
    </row>
    <row r="21" spans="1:5" x14ac:dyDescent="0.35">
      <c r="A21" t="s">
        <v>43</v>
      </c>
      <c r="B21" t="s">
        <v>44</v>
      </c>
      <c r="C21" s="1">
        <f>E41</f>
        <v>49722</v>
      </c>
      <c r="D21" s="1">
        <v>0.11</v>
      </c>
      <c r="E21" s="1">
        <f>D21*C21</f>
        <v>5469.42</v>
      </c>
    </row>
    <row r="22" spans="1:5" x14ac:dyDescent="0.35">
      <c r="E22" s="15"/>
    </row>
    <row r="23" spans="1:5" x14ac:dyDescent="0.35">
      <c r="E23" s="4">
        <f>E21+E19+E16+E13+E8+E7+E9</f>
        <v>8379.7212</v>
      </c>
    </row>
    <row r="25" spans="1:5" x14ac:dyDescent="0.35">
      <c r="A25" t="s">
        <v>11</v>
      </c>
      <c r="B25" t="s">
        <v>10</v>
      </c>
      <c r="C25">
        <v>2021</v>
      </c>
      <c r="D25">
        <v>2022</v>
      </c>
      <c r="E25">
        <v>2023</v>
      </c>
    </row>
    <row r="26" spans="1:5" x14ac:dyDescent="0.35">
      <c r="A26" t="s">
        <v>12</v>
      </c>
      <c r="B26" s="1"/>
      <c r="C26" s="1">
        <v>30</v>
      </c>
      <c r="D26" s="1">
        <v>259</v>
      </c>
      <c r="E26" s="1">
        <v>1727</v>
      </c>
    </row>
    <row r="27" spans="1:5" x14ac:dyDescent="0.35">
      <c r="B27" s="1"/>
      <c r="C27" s="1">
        <v>67</v>
      </c>
      <c r="D27" s="1">
        <v>156</v>
      </c>
      <c r="E27" s="1">
        <v>1577</v>
      </c>
    </row>
    <row r="28" spans="1:5" x14ac:dyDescent="0.35">
      <c r="B28" s="1"/>
      <c r="C28" s="1"/>
      <c r="D28" s="1">
        <v>814</v>
      </c>
      <c r="E28" s="1">
        <v>5110</v>
      </c>
    </row>
    <row r="29" spans="1:5" x14ac:dyDescent="0.35">
      <c r="B29" s="1"/>
      <c r="C29" s="1">
        <v>29</v>
      </c>
      <c r="D29" s="1">
        <v>515</v>
      </c>
      <c r="E29" s="1">
        <v>11087</v>
      </c>
    </row>
    <row r="30" spans="1:5" x14ac:dyDescent="0.35">
      <c r="B30" s="1"/>
      <c r="C30" s="1">
        <v>30</v>
      </c>
      <c r="D30" s="1">
        <v>46</v>
      </c>
      <c r="E30" s="1">
        <v>3267</v>
      </c>
    </row>
    <row r="31" spans="1:5" x14ac:dyDescent="0.35">
      <c r="B31" s="1"/>
      <c r="C31" s="1">
        <v>37</v>
      </c>
      <c r="D31" s="1">
        <v>199</v>
      </c>
      <c r="E31" s="1">
        <v>2242</v>
      </c>
    </row>
    <row r="32" spans="1:5" x14ac:dyDescent="0.35">
      <c r="B32" s="1"/>
      <c r="C32" s="1"/>
      <c r="D32" s="1">
        <v>950</v>
      </c>
      <c r="E32" s="1">
        <v>2865</v>
      </c>
    </row>
    <row r="33" spans="1:10" x14ac:dyDescent="0.35">
      <c r="B33" s="1"/>
      <c r="C33" s="1">
        <v>16</v>
      </c>
      <c r="D33" s="1">
        <v>2228</v>
      </c>
      <c r="E33" s="1">
        <v>2721</v>
      </c>
    </row>
    <row r="34" spans="1:10" x14ac:dyDescent="0.35">
      <c r="B34" s="1">
        <v>8</v>
      </c>
      <c r="C34" s="1">
        <v>129</v>
      </c>
      <c r="D34" s="1">
        <v>511</v>
      </c>
      <c r="E34" s="1">
        <v>1504</v>
      </c>
    </row>
    <row r="35" spans="1:10" x14ac:dyDescent="0.35">
      <c r="B35" s="1"/>
      <c r="C35" s="1"/>
      <c r="D35" s="1">
        <v>139</v>
      </c>
      <c r="E35" s="1">
        <v>846</v>
      </c>
    </row>
    <row r="36" spans="1:10" x14ac:dyDescent="0.35">
      <c r="B36" s="1"/>
      <c r="C36" s="1">
        <v>70</v>
      </c>
      <c r="D36" s="1">
        <v>284</v>
      </c>
      <c r="E36" s="1">
        <v>1913</v>
      </c>
    </row>
    <row r="37" spans="1:10" x14ac:dyDescent="0.35">
      <c r="B37" s="1">
        <v>1437</v>
      </c>
      <c r="C37" s="1">
        <v>417</v>
      </c>
      <c r="D37" s="1">
        <v>667</v>
      </c>
      <c r="E37" s="1">
        <v>2027</v>
      </c>
    </row>
    <row r="38" spans="1:10" x14ac:dyDescent="0.35">
      <c r="B38" s="1"/>
      <c r="C38" s="1">
        <v>33</v>
      </c>
      <c r="D38" s="1">
        <v>443</v>
      </c>
      <c r="E38" s="1">
        <v>2295</v>
      </c>
    </row>
    <row r="39" spans="1:10" x14ac:dyDescent="0.35">
      <c r="B39" s="1"/>
      <c r="C39" s="1"/>
      <c r="D39" s="1"/>
      <c r="E39" s="1">
        <v>1102</v>
      </c>
      <c r="F39" s="12"/>
    </row>
    <row r="40" spans="1:10" x14ac:dyDescent="0.35">
      <c r="B40" s="1">
        <v>16</v>
      </c>
      <c r="C40" s="1">
        <v>390</v>
      </c>
      <c r="D40" s="1">
        <v>486</v>
      </c>
      <c r="E40" s="1">
        <v>9439</v>
      </c>
      <c r="F40" s="12"/>
    </row>
    <row r="41" spans="1:10" x14ac:dyDescent="0.35">
      <c r="A41" t="s">
        <v>6</v>
      </c>
      <c r="B41">
        <f>SUM(B26:B40)</f>
        <v>1461</v>
      </c>
      <c r="C41">
        <f t="shared" ref="C41:E41" si="0">SUM(C26:C40)</f>
        <v>1248</v>
      </c>
      <c r="D41">
        <f t="shared" si="0"/>
        <v>7697</v>
      </c>
      <c r="E41">
        <f t="shared" si="0"/>
        <v>49722</v>
      </c>
      <c r="F41" s="12"/>
    </row>
    <row r="42" spans="1:10" x14ac:dyDescent="0.35">
      <c r="F42" s="12"/>
    </row>
    <row r="43" spans="1:10" x14ac:dyDescent="0.35">
      <c r="A43" t="s">
        <v>9</v>
      </c>
      <c r="C43" s="2" t="s">
        <v>33</v>
      </c>
      <c r="D43" s="2">
        <v>3.0499999999999999E-2</v>
      </c>
      <c r="F43" s="12"/>
    </row>
    <row r="44" spans="1:10" x14ac:dyDescent="0.35">
      <c r="B44" t="s">
        <v>58</v>
      </c>
      <c r="E44" s="1">
        <v>35697</v>
      </c>
      <c r="F44" s="12"/>
    </row>
    <row r="45" spans="1:10" x14ac:dyDescent="0.35">
      <c r="B45" t="s">
        <v>15</v>
      </c>
      <c r="E45">
        <v>50000</v>
      </c>
      <c r="F45" t="s">
        <v>46</v>
      </c>
      <c r="G45" s="25"/>
      <c r="I45" s="17"/>
      <c r="J45" s="17"/>
    </row>
    <row r="46" spans="1:10" x14ac:dyDescent="0.35">
      <c r="E46" s="17">
        <v>30000</v>
      </c>
      <c r="F46" t="s">
        <v>47</v>
      </c>
    </row>
    <row r="47" spans="1:10" x14ac:dyDescent="0.35">
      <c r="E47">
        <v>15000</v>
      </c>
      <c r="F47" t="s">
        <v>48</v>
      </c>
    </row>
    <row r="48" spans="1:10" x14ac:dyDescent="0.35">
      <c r="D48" t="s">
        <v>62</v>
      </c>
      <c r="E48">
        <v>30000</v>
      </c>
      <c r="F48" t="s">
        <v>49</v>
      </c>
      <c r="G48">
        <v>3.0499999999999999E-2</v>
      </c>
      <c r="H48" s="26"/>
      <c r="I48" s="26"/>
    </row>
    <row r="49" spans="1:12" x14ac:dyDescent="0.35">
      <c r="B49" t="s">
        <v>17</v>
      </c>
      <c r="E49" s="7"/>
      <c r="F49" s="12" t="s">
        <v>34</v>
      </c>
      <c r="H49" s="26"/>
      <c r="I49" s="26"/>
    </row>
    <row r="50" spans="1:12" x14ac:dyDescent="0.35">
      <c r="B50" t="s">
        <v>13</v>
      </c>
      <c r="E50" s="1">
        <v>7258</v>
      </c>
      <c r="F50" s="16" t="s">
        <v>60</v>
      </c>
      <c r="H50" s="26"/>
      <c r="I50" s="26"/>
    </row>
    <row r="51" spans="1:12" x14ac:dyDescent="0.35">
      <c r="B51" t="s">
        <v>14</v>
      </c>
      <c r="E51" s="1">
        <v>4530</v>
      </c>
      <c r="F51" s="16" t="s">
        <v>60</v>
      </c>
      <c r="H51" s="26"/>
      <c r="I51" s="26"/>
      <c r="L51" s="17"/>
    </row>
    <row r="52" spans="1:12" x14ac:dyDescent="0.35">
      <c r="B52" t="s">
        <v>16</v>
      </c>
      <c r="E52" s="1">
        <v>51095</v>
      </c>
      <c r="F52" s="16" t="s">
        <v>45</v>
      </c>
      <c r="L52" s="23"/>
    </row>
    <row r="53" spans="1:12" x14ac:dyDescent="0.35">
      <c r="B53" t="s">
        <v>59</v>
      </c>
      <c r="E53" s="1">
        <f>E44+E45+E46+E47+E48-E49-E50-E51-E52</f>
        <v>97814</v>
      </c>
      <c r="F53" s="12"/>
      <c r="L53" s="24"/>
    </row>
    <row r="54" spans="1:12" x14ac:dyDescent="0.35">
      <c r="F54" s="12"/>
      <c r="K54" s="25"/>
      <c r="L54" s="12"/>
    </row>
    <row r="55" spans="1:12" x14ac:dyDescent="0.35">
      <c r="B55" t="s">
        <v>18</v>
      </c>
      <c r="D55" s="6">
        <v>14800</v>
      </c>
      <c r="E55" s="3">
        <f>E53*D43</f>
        <v>2983.3269999999998</v>
      </c>
      <c r="F55" s="12" t="s">
        <v>6</v>
      </c>
    </row>
    <row r="56" spans="1:12" x14ac:dyDescent="0.35">
      <c r="D56" s="16" t="s">
        <v>61</v>
      </c>
      <c r="F56" s="12"/>
    </row>
    <row r="57" spans="1:12" x14ac:dyDescent="0.35">
      <c r="A57" s="2" t="s">
        <v>19</v>
      </c>
      <c r="F57" s="12"/>
    </row>
    <row r="58" spans="1:12" x14ac:dyDescent="0.35">
      <c r="F58" s="12"/>
    </row>
    <row r="59" spans="1:12" x14ac:dyDescent="0.35">
      <c r="A59" s="21" t="s">
        <v>20</v>
      </c>
      <c r="C59" s="5" t="s">
        <v>54</v>
      </c>
      <c r="D59" t="s">
        <v>55</v>
      </c>
      <c r="F59" s="12" t="s">
        <v>6</v>
      </c>
    </row>
    <row r="60" spans="1:12" x14ac:dyDescent="0.35">
      <c r="A60" s="27" t="s">
        <v>21</v>
      </c>
      <c r="B60" s="27"/>
      <c r="C60" s="5">
        <v>8</v>
      </c>
      <c r="D60" s="20">
        <v>6</v>
      </c>
      <c r="F60" s="22">
        <f>D60*2.1875</f>
        <v>13.125</v>
      </c>
    </row>
    <row r="61" spans="1:12" x14ac:dyDescent="0.35">
      <c r="A61" s="27" t="s">
        <v>22</v>
      </c>
      <c r="B61" s="27"/>
      <c r="C61" s="5"/>
      <c r="D61" s="20"/>
      <c r="F61" s="22">
        <f t="shared" ref="F61:F79" si="1">D61*2.1875</f>
        <v>0</v>
      </c>
    </row>
    <row r="62" spans="1:12" x14ac:dyDescent="0.35">
      <c r="A62" s="27" t="s">
        <v>23</v>
      </c>
      <c r="B62" s="27"/>
      <c r="C62" s="5">
        <v>5</v>
      </c>
      <c r="D62" s="20">
        <v>3</v>
      </c>
      <c r="F62" s="22">
        <f t="shared" si="1"/>
        <v>6.5625</v>
      </c>
    </row>
    <row r="63" spans="1:12" x14ac:dyDescent="0.35">
      <c r="A63" s="27" t="s">
        <v>24</v>
      </c>
      <c r="B63" s="27"/>
      <c r="C63" s="5">
        <v>6</v>
      </c>
      <c r="D63" s="20">
        <v>4</v>
      </c>
      <c r="F63" s="22">
        <f t="shared" si="1"/>
        <v>8.75</v>
      </c>
    </row>
    <row r="64" spans="1:12" x14ac:dyDescent="0.35">
      <c r="A64" s="27" t="s">
        <v>25</v>
      </c>
      <c r="B64" s="27"/>
      <c r="C64" s="5">
        <v>10</v>
      </c>
      <c r="D64" s="20">
        <v>4</v>
      </c>
      <c r="F64" s="22">
        <f t="shared" si="1"/>
        <v>8.75</v>
      </c>
    </row>
    <row r="65" spans="1:7" x14ac:dyDescent="0.35">
      <c r="A65" s="27"/>
      <c r="B65" s="27"/>
      <c r="C65" s="5"/>
      <c r="D65" s="1"/>
      <c r="F65" s="22">
        <f t="shared" si="1"/>
        <v>0</v>
      </c>
    </row>
    <row r="66" spans="1:7" x14ac:dyDescent="0.35">
      <c r="A66" s="27" t="s">
        <v>26</v>
      </c>
      <c r="B66" s="27"/>
      <c r="C66" s="5">
        <v>36</v>
      </c>
      <c r="D66" s="20">
        <v>28</v>
      </c>
      <c r="F66" s="22">
        <f t="shared" si="1"/>
        <v>61.25</v>
      </c>
    </row>
    <row r="67" spans="1:7" x14ac:dyDescent="0.35">
      <c r="A67" s="27" t="s">
        <v>27</v>
      </c>
      <c r="B67" s="27"/>
      <c r="C67" s="5">
        <v>26</v>
      </c>
      <c r="D67" s="20">
        <v>21</v>
      </c>
      <c r="E67" s="18" t="s">
        <v>32</v>
      </c>
      <c r="F67" s="22">
        <f t="shared" si="1"/>
        <v>45.9375</v>
      </c>
    </row>
    <row r="68" spans="1:7" x14ac:dyDescent="0.35">
      <c r="A68" s="27" t="s">
        <v>28</v>
      </c>
      <c r="B68" s="27"/>
      <c r="C68" s="5">
        <v>13</v>
      </c>
      <c r="D68" s="20">
        <v>12</v>
      </c>
      <c r="E68" s="19">
        <v>2.1875</v>
      </c>
      <c r="F68" s="22">
        <f t="shared" si="1"/>
        <v>26.25</v>
      </c>
    </row>
    <row r="69" spans="1:7" x14ac:dyDescent="0.35">
      <c r="A69" s="27" t="s">
        <v>29</v>
      </c>
      <c r="B69" s="27"/>
      <c r="C69" s="5">
        <v>13</v>
      </c>
      <c r="D69" s="20">
        <v>9</v>
      </c>
      <c r="F69" s="22">
        <f t="shared" si="1"/>
        <v>19.6875</v>
      </c>
    </row>
    <row r="70" spans="1:7" x14ac:dyDescent="0.35">
      <c r="A70" s="27" t="s">
        <v>30</v>
      </c>
      <c r="B70" s="27"/>
      <c r="C70" s="5">
        <v>26</v>
      </c>
      <c r="D70" s="20">
        <v>21</v>
      </c>
      <c r="F70" s="22">
        <f t="shared" si="1"/>
        <v>45.9375</v>
      </c>
    </row>
    <row r="71" spans="1:7" x14ac:dyDescent="0.35">
      <c r="A71" s="27"/>
      <c r="B71" s="27"/>
      <c r="C71" s="5"/>
      <c r="D71" s="1"/>
      <c r="F71" s="22">
        <f t="shared" si="1"/>
        <v>0</v>
      </c>
    </row>
    <row r="72" spans="1:7" x14ac:dyDescent="0.35">
      <c r="A72" s="27" t="s">
        <v>31</v>
      </c>
      <c r="B72" s="27"/>
      <c r="C72" s="5"/>
      <c r="D72" s="20"/>
      <c r="F72" s="22">
        <f t="shared" si="1"/>
        <v>0</v>
      </c>
    </row>
    <row r="73" spans="1:7" x14ac:dyDescent="0.35">
      <c r="A73" s="22"/>
      <c r="B73" s="22"/>
      <c r="C73" s="5"/>
      <c r="D73" s="20"/>
      <c r="F73" s="22"/>
    </row>
    <row r="74" spans="1:7" x14ac:dyDescent="0.35">
      <c r="A74" s="22"/>
      <c r="B74" s="22"/>
      <c r="C74" s="5"/>
      <c r="D74" s="20"/>
      <c r="E74" t="s">
        <v>6</v>
      </c>
      <c r="F74" s="13">
        <f>SUM(F60:F73)</f>
        <v>236.25</v>
      </c>
    </row>
    <row r="75" spans="1:7" x14ac:dyDescent="0.35">
      <c r="A75" s="28" t="s">
        <v>50</v>
      </c>
      <c r="B75" s="28"/>
      <c r="C75" s="5"/>
      <c r="D75" s="20"/>
      <c r="F75" s="22">
        <f t="shared" si="1"/>
        <v>0</v>
      </c>
    </row>
    <row r="76" spans="1:7" x14ac:dyDescent="0.35">
      <c r="A76" s="27" t="s">
        <v>51</v>
      </c>
      <c r="B76" s="27"/>
      <c r="C76" s="5">
        <v>12</v>
      </c>
      <c r="D76" s="20"/>
      <c r="E76" s="18" t="s">
        <v>32</v>
      </c>
      <c r="F76" s="22">
        <f t="shared" si="1"/>
        <v>0</v>
      </c>
    </row>
    <row r="77" spans="1:7" x14ac:dyDescent="0.35">
      <c r="A77" s="27" t="s">
        <v>52</v>
      </c>
      <c r="B77" s="27"/>
      <c r="C77" s="5">
        <v>5</v>
      </c>
      <c r="D77" s="20"/>
      <c r="E77" s="19">
        <v>2.1875</v>
      </c>
      <c r="F77" s="22">
        <f t="shared" si="1"/>
        <v>0</v>
      </c>
    </row>
    <row r="78" spans="1:7" x14ac:dyDescent="0.35">
      <c r="A78" s="27"/>
      <c r="B78" s="27"/>
      <c r="C78" s="5"/>
      <c r="D78" s="1"/>
      <c r="F78" s="22">
        <f t="shared" si="1"/>
        <v>0</v>
      </c>
    </row>
    <row r="79" spans="1:7" x14ac:dyDescent="0.35">
      <c r="A79" s="27"/>
      <c r="B79" s="27"/>
      <c r="C79" s="5">
        <f>SUM(C60:C78)</f>
        <v>160</v>
      </c>
      <c r="D79" s="1"/>
      <c r="F79" s="22">
        <f t="shared" si="1"/>
        <v>0</v>
      </c>
    </row>
    <row r="80" spans="1:7" x14ac:dyDescent="0.35">
      <c r="F80" s="13">
        <f>SUM(F75:F79)</f>
        <v>0</v>
      </c>
      <c r="G80" t="s">
        <v>63</v>
      </c>
    </row>
    <row r="81" spans="1:7" x14ac:dyDescent="0.35">
      <c r="A81" t="s">
        <v>53</v>
      </c>
      <c r="F81" s="12"/>
      <c r="G81" t="s">
        <v>64</v>
      </c>
    </row>
    <row r="82" spans="1:7" ht="15" thickBot="1" x14ac:dyDescent="0.4">
      <c r="F82" s="12"/>
    </row>
    <row r="83" spans="1:7" ht="15" thickBot="1" x14ac:dyDescent="0.4">
      <c r="B83" s="8" t="s">
        <v>41</v>
      </c>
      <c r="C83" s="9">
        <f>F74+E55+E23</f>
        <v>11599.298199999999</v>
      </c>
      <c r="D83" s="10" t="s">
        <v>3</v>
      </c>
    </row>
    <row r="86" spans="1:7" x14ac:dyDescent="0.35">
      <c r="A86" s="11" t="s">
        <v>35</v>
      </c>
      <c r="B86" s="11"/>
    </row>
    <row r="87" spans="1:7" x14ac:dyDescent="0.35">
      <c r="C87" t="s">
        <v>37</v>
      </c>
      <c r="D87" t="s">
        <v>38</v>
      </c>
      <c r="E87" t="s">
        <v>6</v>
      </c>
    </row>
    <row r="88" spans="1:7" x14ac:dyDescent="0.35">
      <c r="B88" s="1" t="s">
        <v>36</v>
      </c>
      <c r="C88" s="1">
        <v>7225</v>
      </c>
      <c r="D88" s="1">
        <f>D43</f>
        <v>3.0499999999999999E-2</v>
      </c>
      <c r="E88" s="1">
        <f>D88*C88</f>
        <v>220.36249999999998</v>
      </c>
    </row>
    <row r="89" spans="1:7" x14ac:dyDescent="0.35">
      <c r="B89" s="1" t="s">
        <v>39</v>
      </c>
      <c r="C89" s="1">
        <v>876</v>
      </c>
      <c r="D89" s="1">
        <f>D43</f>
        <v>3.0499999999999999E-2</v>
      </c>
      <c r="E89" s="1">
        <f>D89*C89</f>
        <v>26.718</v>
      </c>
    </row>
    <row r="90" spans="1:7" x14ac:dyDescent="0.35">
      <c r="B90" s="1" t="s">
        <v>40</v>
      </c>
      <c r="C90" s="1">
        <v>372</v>
      </c>
      <c r="D90" s="1">
        <f>D43</f>
        <v>3.0499999999999999E-2</v>
      </c>
      <c r="E90" s="1">
        <f>D90*C90</f>
        <v>11.346</v>
      </c>
    </row>
  </sheetData>
  <mergeCells count="18">
    <mergeCell ref="A72:B72"/>
    <mergeCell ref="A71:B71"/>
    <mergeCell ref="A79:B79"/>
    <mergeCell ref="A78:B78"/>
    <mergeCell ref="A77:B77"/>
    <mergeCell ref="A76:B76"/>
    <mergeCell ref="A75:B75"/>
    <mergeCell ref="A60:B60"/>
    <mergeCell ref="A70:B70"/>
    <mergeCell ref="A69:B69"/>
    <mergeCell ref="A68:B68"/>
    <mergeCell ref="A67:B67"/>
    <mergeCell ref="A66:B66"/>
    <mergeCell ref="A65:B65"/>
    <mergeCell ref="A64:B64"/>
    <mergeCell ref="A63:B63"/>
    <mergeCell ref="A62:B62"/>
    <mergeCell ref="A61:B6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2025-07-09T15:30:22Z</cp:lastPrinted>
  <dcterms:created xsi:type="dcterms:W3CDTF">2024-07-19T14:28:32Z</dcterms:created>
  <dcterms:modified xsi:type="dcterms:W3CDTF">2025-07-09T15:31:10Z</dcterms:modified>
</cp:coreProperties>
</file>