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STOCKS\STOCKS AU 31 07 2024\"/>
    </mc:Choice>
  </mc:AlternateContent>
  <xr:revisionPtr revIDLastSave="0" documentId="13_ncr:1_{679A558F-3C79-44D0-BCC7-97EC263BC862}" xr6:coauthVersionLast="47" xr6:coauthVersionMax="47" xr10:uidLastSave="{00000000-0000-0000-0000-000000000000}"/>
  <bookViews>
    <workbookView xWindow="4850" yWindow="1550" windowWidth="28800" windowHeight="15370" xr2:uid="{00000000-000D-0000-FFFF-FFFF00000000}"/>
  </bookViews>
  <sheets>
    <sheet name="Quantité UVC par emplacem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7" i="1" l="1"/>
  <c r="K208" i="1"/>
  <c r="K196" i="1"/>
  <c r="K197" i="1"/>
  <c r="K198" i="1"/>
  <c r="K199" i="1"/>
  <c r="K200" i="1"/>
  <c r="K201" i="1"/>
  <c r="K202" i="1"/>
  <c r="K203" i="1"/>
  <c r="K204" i="1"/>
  <c r="K205" i="1"/>
  <c r="K135" i="1"/>
  <c r="K63" i="1"/>
  <c r="K55" i="1"/>
  <c r="K56" i="1"/>
  <c r="K57" i="1"/>
  <c r="K58" i="1"/>
  <c r="K59" i="1"/>
  <c r="K60" i="1"/>
  <c r="K61" i="1"/>
  <c r="K62" i="1"/>
  <c r="K4" i="1"/>
  <c r="K5" i="1"/>
  <c r="K6" i="1"/>
  <c r="K7" i="1"/>
  <c r="K8" i="1"/>
  <c r="K9" i="1"/>
  <c r="K10" i="1"/>
  <c r="K11" i="1"/>
  <c r="K27" i="1"/>
  <c r="K28" i="1"/>
  <c r="K29" i="1"/>
  <c r="K30" i="1"/>
  <c r="K31" i="1"/>
  <c r="K32" i="1"/>
  <c r="K33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7" i="1"/>
  <c r="K128" i="1"/>
  <c r="K129" i="1"/>
  <c r="K130" i="1"/>
  <c r="K131" i="1"/>
  <c r="K132" i="1"/>
  <c r="K133" i="1"/>
  <c r="K134" i="1"/>
  <c r="K136" i="1"/>
  <c r="K137" i="1"/>
  <c r="K138" i="1"/>
  <c r="K139" i="1"/>
  <c r="K140" i="1"/>
  <c r="K141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99" i="1"/>
  <c r="K84" i="1"/>
  <c r="K85" i="1"/>
  <c r="K86" i="1"/>
  <c r="K87" i="1"/>
  <c r="K88" i="1"/>
  <c r="K89" i="1"/>
  <c r="K90" i="1"/>
  <c r="K91" i="1"/>
  <c r="K92" i="1"/>
  <c r="K94" i="1"/>
  <c r="K95" i="1"/>
  <c r="K96" i="1"/>
  <c r="K97" i="1"/>
  <c r="K98" i="1"/>
  <c r="K74" i="1"/>
  <c r="K75" i="1"/>
  <c r="K76" i="1"/>
  <c r="K77" i="1"/>
  <c r="K78" i="1"/>
  <c r="K79" i="1"/>
  <c r="K80" i="1"/>
  <c r="K81" i="1"/>
  <c r="K82" i="1"/>
  <c r="K83" i="1"/>
  <c r="K64" i="1"/>
  <c r="K65" i="1"/>
  <c r="K66" i="1"/>
  <c r="K67" i="1"/>
  <c r="K68" i="1"/>
  <c r="K69" i="1"/>
  <c r="K70" i="1"/>
  <c r="K71" i="1"/>
  <c r="K72" i="1"/>
  <c r="K73" i="1"/>
  <c r="K22" i="1"/>
  <c r="K23" i="1"/>
  <c r="K24" i="1"/>
  <c r="K25" i="1"/>
  <c r="K26" i="1"/>
  <c r="K18" i="1"/>
  <c r="K19" i="1"/>
  <c r="K20" i="1"/>
  <c r="K21" i="1"/>
  <c r="K13" i="1"/>
  <c r="K14" i="1"/>
  <c r="K15" i="1"/>
  <c r="K16" i="1"/>
  <c r="K17" i="1"/>
  <c r="K12" i="1"/>
  <c r="K3" i="1"/>
  <c r="F209" i="1"/>
  <c r="K209" i="1" s="1"/>
  <c r="F195" i="1"/>
  <c r="K195" i="1" s="1"/>
  <c r="H178" i="1"/>
  <c r="G178" i="1"/>
  <c r="F177" i="1"/>
  <c r="F174" i="1"/>
  <c r="F158" i="1"/>
  <c r="K158" i="1" s="1"/>
  <c r="F142" i="1"/>
  <c r="K142" i="1" s="1"/>
  <c r="F135" i="1"/>
  <c r="F126" i="1"/>
  <c r="K126" i="1" s="1"/>
  <c r="F93" i="1"/>
  <c r="K93" i="1" s="1"/>
  <c r="F78" i="1"/>
  <c r="F73" i="1"/>
  <c r="F63" i="1"/>
  <c r="F54" i="1"/>
  <c r="K54" i="1" s="1"/>
  <c r="F17" i="1"/>
  <c r="F34" i="1"/>
  <c r="K34" i="1" s="1"/>
</calcChain>
</file>

<file path=xl/sharedStrings.xml><?xml version="1.0" encoding="utf-8"?>
<sst xmlns="http://schemas.openxmlformats.org/spreadsheetml/2006/main" count="649" uniqueCount="385">
  <si>
    <t>SG--22BT</t>
  </si>
  <si>
    <t>125</t>
  </si>
  <si>
    <t>VOSNE ROMANEE "AUX REAS"  2015</t>
  </si>
  <si>
    <t>SG--19BT</t>
  </si>
  <si>
    <t>330</t>
  </si>
  <si>
    <t>VCHA21BT</t>
  </si>
  <si>
    <t>RB--16BT</t>
  </si>
  <si>
    <t>190</t>
  </si>
  <si>
    <t>HNB-22BT</t>
  </si>
  <si>
    <t>VOSNE ROMANEE LES CHALANDINS  2022</t>
  </si>
  <si>
    <t>BEBO21BT</t>
  </si>
  <si>
    <t>69</t>
  </si>
  <si>
    <t>MOULIN A VENT  En Mortperay 2020</t>
  </si>
  <si>
    <t>179</t>
  </si>
  <si>
    <t>46</t>
  </si>
  <si>
    <t>EC--22MG</t>
  </si>
  <si>
    <t>269</t>
  </si>
  <si>
    <t>339</t>
  </si>
  <si>
    <t>217</t>
  </si>
  <si>
    <t>67</t>
  </si>
  <si>
    <t>188</t>
  </si>
  <si>
    <t>320</t>
  </si>
  <si>
    <t>VOSNE ROMANEE "AUX REAS"  2022 JERO</t>
  </si>
  <si>
    <t>RICHEBOURG GRAND CRU  2017</t>
  </si>
  <si>
    <t>BEAUNE 1ER CRU "LES BOUCHEROTTES"  2021</t>
  </si>
  <si>
    <t>103</t>
  </si>
  <si>
    <t>385</t>
  </si>
  <si>
    <t>BEMO21BT</t>
  </si>
  <si>
    <t>37</t>
  </si>
  <si>
    <t>128</t>
  </si>
  <si>
    <t>134</t>
  </si>
  <si>
    <t>123</t>
  </si>
  <si>
    <t>141</t>
  </si>
  <si>
    <t>RB--18BT</t>
  </si>
  <si>
    <t>161</t>
  </si>
  <si>
    <t>VOSNE ROMANEE "AUX REAS"  2021</t>
  </si>
  <si>
    <t>191</t>
  </si>
  <si>
    <t>211</t>
  </si>
  <si>
    <t>BEBO20BT</t>
  </si>
  <si>
    <t>282</t>
  </si>
  <si>
    <t>26</t>
  </si>
  <si>
    <t>328</t>
  </si>
  <si>
    <t>Libellé article</t>
  </si>
  <si>
    <t>RB--21BT</t>
  </si>
  <si>
    <t>2</t>
  </si>
  <si>
    <t>BEAUNE 1ER CRU "LES BOUCHEROTTES"  2020</t>
  </si>
  <si>
    <t>49</t>
  </si>
  <si>
    <t>197</t>
  </si>
  <si>
    <t>VR--22BT</t>
  </si>
  <si>
    <t>202</t>
  </si>
  <si>
    <t>482</t>
  </si>
  <si>
    <t>305</t>
  </si>
  <si>
    <t>MOULIN A VENT  En Mortperay 2022</t>
  </si>
  <si>
    <t>BEAUNE 1ER CRU "MONTREVENOTS"  blanc   2020</t>
  </si>
  <si>
    <t>PCH-22MG</t>
  </si>
  <si>
    <t>PPEZ20BT</t>
  </si>
  <si>
    <t>HNB-21BT</t>
  </si>
  <si>
    <t>315</t>
  </si>
  <si>
    <t>VR--15MG</t>
  </si>
  <si>
    <t>RICHEBOURG GRAND CRU  2018</t>
  </si>
  <si>
    <t>31</t>
  </si>
  <si>
    <t>99</t>
  </si>
  <si>
    <t>156</t>
  </si>
  <si>
    <t>566</t>
  </si>
  <si>
    <t>MOUL17BT</t>
  </si>
  <si>
    <t>275</t>
  </si>
  <si>
    <t>BOURGOGNE PINOT NOIR  2022</t>
  </si>
  <si>
    <t>144</t>
  </si>
  <si>
    <t>57</t>
  </si>
  <si>
    <t>270</t>
  </si>
  <si>
    <t>264</t>
  </si>
  <si>
    <t>33</t>
  </si>
  <si>
    <t>ECHEZEAUX GRAND CRU  2019</t>
  </si>
  <si>
    <t>SAVIGNY 1ER CRU "CLOS DES GUETTES"  2022</t>
  </si>
  <si>
    <t>VOSNE ROMANEE "AUX REAS"  2020</t>
  </si>
  <si>
    <t>167</t>
  </si>
  <si>
    <t>CLOS VOUGEOT  2022 MAGNUM</t>
  </si>
  <si>
    <t>SIGN22BT</t>
  </si>
  <si>
    <t>175</t>
  </si>
  <si>
    <t>BEMO19BT</t>
  </si>
  <si>
    <t>VOSNE ROMANEE LES CHALANDINS  2021</t>
  </si>
  <si>
    <t>POMMARD 1er CRU les CHANLINS  2022 JERO</t>
  </si>
  <si>
    <t>1198</t>
  </si>
  <si>
    <t>10</t>
  </si>
  <si>
    <t>100</t>
  </si>
  <si>
    <t>265</t>
  </si>
  <si>
    <t>43</t>
  </si>
  <si>
    <t>CLOS VOUGEOT  2022</t>
  </si>
  <si>
    <t>SIGNATURE  2022</t>
  </si>
  <si>
    <t>147</t>
  </si>
  <si>
    <t>BEMO22BT</t>
  </si>
  <si>
    <t>RICHEBOURG GRAND CRU  2020</t>
  </si>
  <si>
    <t>168</t>
  </si>
  <si>
    <t>259</t>
  </si>
  <si>
    <t>MOULIN A VENT  2017</t>
  </si>
  <si>
    <t>13</t>
  </si>
  <si>
    <t>204</t>
  </si>
  <si>
    <t>152</t>
  </si>
  <si>
    <t>BOURGOGNE HAUTES COTES DE NUITS ROUGE  2022</t>
  </si>
  <si>
    <t>28</t>
  </si>
  <si>
    <t>PCH-22BT</t>
  </si>
  <si>
    <t>BEAUNE 1ER CRU "MONTREVENOTS" blanc  2021</t>
  </si>
  <si>
    <t>91</t>
  </si>
  <si>
    <t>MOUL18BT</t>
  </si>
  <si>
    <t>VCF-20MG</t>
  </si>
  <si>
    <t>181</t>
  </si>
  <si>
    <t>BG--20BT</t>
  </si>
  <si>
    <t>EC--21BT</t>
  </si>
  <si>
    <t>POMMARD 1ER CRU "LES ARVELETS"  2016</t>
  </si>
  <si>
    <t>193</t>
  </si>
  <si>
    <t>163</t>
  </si>
  <si>
    <t>278</t>
  </si>
  <si>
    <t>249</t>
  </si>
  <si>
    <t>RB--22MG</t>
  </si>
  <si>
    <t>146</t>
  </si>
  <si>
    <t>Réels</t>
  </si>
  <si>
    <t>574</t>
  </si>
  <si>
    <t>25</t>
  </si>
  <si>
    <t>VR--22MG</t>
  </si>
  <si>
    <t>198</t>
  </si>
  <si>
    <t>RICHEBOURG GRAND CRU  2022 MAGNUM</t>
  </si>
  <si>
    <t>Code Article</t>
  </si>
  <si>
    <t>230</t>
  </si>
  <si>
    <t>192</t>
  </si>
  <si>
    <t>244</t>
  </si>
  <si>
    <t>131</t>
  </si>
  <si>
    <t>CHB-21BT</t>
  </si>
  <si>
    <t>POMMARD 1ER CRU "LES PEZEROLLES"  2022</t>
  </si>
  <si>
    <t>92</t>
  </si>
  <si>
    <t>21</t>
  </si>
  <si>
    <t>143</t>
  </si>
  <si>
    <t>178</t>
  </si>
  <si>
    <t>RICHEBOURG GRAND CRU  2022 JERO</t>
  </si>
  <si>
    <t>MOULIN A VENT  2021</t>
  </si>
  <si>
    <t>322</t>
  </si>
  <si>
    <t>261</t>
  </si>
  <si>
    <t>27</t>
  </si>
  <si>
    <t>MOUL20BT</t>
  </si>
  <si>
    <t>336</t>
  </si>
  <si>
    <t>8</t>
  </si>
  <si>
    <t>RICHEBOURG GRAND CRU  2014</t>
  </si>
  <si>
    <t>23</t>
  </si>
  <si>
    <t>277</t>
  </si>
  <si>
    <t>RB--22BT</t>
  </si>
  <si>
    <t>162</t>
  </si>
  <si>
    <t>BG--22BT</t>
  </si>
  <si>
    <t>40</t>
  </si>
  <si>
    <t>476</t>
  </si>
  <si>
    <t>BEMO18BT</t>
  </si>
  <si>
    <t>EC--22BT</t>
  </si>
  <si>
    <t>BOURGOGNE PINOT NOIR  2019</t>
  </si>
  <si>
    <t>RB--22MA</t>
  </si>
  <si>
    <t>58</t>
  </si>
  <si>
    <t>VOSNE ROMANEE LES CHALANDINS  2020</t>
  </si>
  <si>
    <t>52</t>
  </si>
  <si>
    <t>78</t>
  </si>
  <si>
    <t>205</t>
  </si>
  <si>
    <t>47</t>
  </si>
  <si>
    <t>CHB-20BT</t>
  </si>
  <si>
    <t>BEMO20BT</t>
  </si>
  <si>
    <t>120</t>
  </si>
  <si>
    <t>62</t>
  </si>
  <si>
    <t>RICHEBOURG GRAND CRU  2022</t>
  </si>
  <si>
    <t>PAR-21BT</t>
  </si>
  <si>
    <t>235</t>
  </si>
  <si>
    <t>POMMARD 1er CRU les CHANLINS  2022 MAGNUM</t>
  </si>
  <si>
    <t>286</t>
  </si>
  <si>
    <t>POMMARD 1ER CRU "LES ARVELETS"  2021</t>
  </si>
  <si>
    <t>140</t>
  </si>
  <si>
    <t>284</t>
  </si>
  <si>
    <t>POMMARD 1ER CRU "LES ARVELETS"  2022</t>
  </si>
  <si>
    <t>96</t>
  </si>
  <si>
    <t>154</t>
  </si>
  <si>
    <t>216</t>
  </si>
  <si>
    <t>CHAMBOLLE-MUSIGNY  2019</t>
  </si>
  <si>
    <t>170</t>
  </si>
  <si>
    <t>65</t>
  </si>
  <si>
    <t>BOURGOGNE HAUTES COTES DE NUITS  2019</t>
  </si>
  <si>
    <t>114</t>
  </si>
  <si>
    <t>RICHEBOURG GRAND CRU  2016</t>
  </si>
  <si>
    <t>VR--19BT</t>
  </si>
  <si>
    <t>271</t>
  </si>
  <si>
    <t>VCHA19BT</t>
  </si>
  <si>
    <t>186</t>
  </si>
  <si>
    <t>CV--22MG</t>
  </si>
  <si>
    <t>276</t>
  </si>
  <si>
    <t>182</t>
  </si>
  <si>
    <t>135</t>
  </si>
  <si>
    <t>571</t>
  </si>
  <si>
    <t>RB--20BT</t>
  </si>
  <si>
    <t>PAR-22BT</t>
  </si>
  <si>
    <t>85</t>
  </si>
  <si>
    <t>MOUL20MG</t>
  </si>
  <si>
    <t>70</t>
  </si>
  <si>
    <t>327</t>
  </si>
  <si>
    <t>EC--19BT</t>
  </si>
  <si>
    <t>PPEZ22BT</t>
  </si>
  <si>
    <t>CV--22JE</t>
  </si>
  <si>
    <t>112</t>
  </si>
  <si>
    <t>CHAMBOLLE-MUSIGNY  2022</t>
  </si>
  <si>
    <t>VOSNE ROMANEE "AUX REAS"  2019</t>
  </si>
  <si>
    <t>VR--20BT</t>
  </si>
  <si>
    <t>310</t>
  </si>
  <si>
    <t>HN--19BT</t>
  </si>
  <si>
    <t>236</t>
  </si>
  <si>
    <t>VOSNE ROMANEE LES CHALANDINS  2019</t>
  </si>
  <si>
    <t>PPEZ21BT</t>
  </si>
  <si>
    <t>251</t>
  </si>
  <si>
    <t>EC--20BT</t>
  </si>
  <si>
    <t>CV--22BT</t>
  </si>
  <si>
    <t>SAVIGNY 1ER CRU "CLOS DES GUETTES"  2019</t>
  </si>
  <si>
    <t>POMMARD 1ER CRU "LES PEZEROLLES"  2020</t>
  </si>
  <si>
    <t>173</t>
  </si>
  <si>
    <t>30</t>
  </si>
  <si>
    <t>98</t>
  </si>
  <si>
    <t>246</t>
  </si>
  <si>
    <t>206</t>
  </si>
  <si>
    <t>VOSNE ROMANEE "AUX REAS"  2022 MAGNUM</t>
  </si>
  <si>
    <t>74</t>
  </si>
  <si>
    <t>334</t>
  </si>
  <si>
    <t>187</t>
  </si>
  <si>
    <t>200</t>
  </si>
  <si>
    <t>BEBO22BT</t>
  </si>
  <si>
    <t>231</t>
  </si>
  <si>
    <t>VR--21BT</t>
  </si>
  <si>
    <t>CHAMBOLLE-MUSIGNY  2020</t>
  </si>
  <si>
    <t>ECHEZEAUX GRAND CRU  2020</t>
  </si>
  <si>
    <t>61</t>
  </si>
  <si>
    <t>RB--17BT</t>
  </si>
  <si>
    <t>11</t>
  </si>
  <si>
    <t>126</t>
  </si>
  <si>
    <t>HN--22BT</t>
  </si>
  <si>
    <t>PAR-20BT</t>
  </si>
  <si>
    <t>94</t>
  </si>
  <si>
    <t>9</t>
  </si>
  <si>
    <t>196</t>
  </si>
  <si>
    <t>401</t>
  </si>
  <si>
    <t>268</t>
  </si>
  <si>
    <t>342</t>
  </si>
  <si>
    <t>194</t>
  </si>
  <si>
    <t>BOURGOGNE HAUTES COTES DE NUITS ROUGE  2021</t>
  </si>
  <si>
    <t>325</t>
  </si>
  <si>
    <t>116</t>
  </si>
  <si>
    <t>318</t>
  </si>
  <si>
    <t>VOSNE ROMANEE "AUX REAS"  2022</t>
  </si>
  <si>
    <t>225</t>
  </si>
  <si>
    <t>PAR-16BT</t>
  </si>
  <si>
    <t>39</t>
  </si>
  <si>
    <t>203</t>
  </si>
  <si>
    <t>SAVIGNY 1ER CRU "CLOS DES GUETTES"  2020</t>
  </si>
  <si>
    <t>CLOS VOUGEOT  2022 JEROBOAM</t>
  </si>
  <si>
    <t>VM--22BT</t>
  </si>
  <si>
    <t>BG--19BT</t>
  </si>
  <si>
    <t>95</t>
  </si>
  <si>
    <t>3524</t>
  </si>
  <si>
    <t>SAVIGNY 1ER CRU "CLOS DES GUETTES"  2021</t>
  </si>
  <si>
    <t>189</t>
  </si>
  <si>
    <t>RB--14BT</t>
  </si>
  <si>
    <t>MOUL21BT</t>
  </si>
  <si>
    <t>HN--20BT</t>
  </si>
  <si>
    <t>MOUL22BT</t>
  </si>
  <si>
    <t>VOSNE ROMANEE "CLOS DE LA FONTAINE"  2020</t>
  </si>
  <si>
    <t>165</t>
  </si>
  <si>
    <t>158</t>
  </si>
  <si>
    <t>BEAUNE 1ER CRU "MONTREVENOTS"  2019</t>
  </si>
  <si>
    <t>124</t>
  </si>
  <si>
    <t>127</t>
  </si>
  <si>
    <t>PCH-22JE</t>
  </si>
  <si>
    <t>VCHA22BT</t>
  </si>
  <si>
    <t>201</t>
  </si>
  <si>
    <t>ECHEZEAUX GRAND CRU  2022 MAGNUM</t>
  </si>
  <si>
    <t>VOSNE ROMANEE "MAIZIERES"  2022</t>
  </si>
  <si>
    <t>POMMARD 1ER CRU "LES PEZEROLLES"  2021</t>
  </si>
  <si>
    <t>44</t>
  </si>
  <si>
    <t>209</t>
  </si>
  <si>
    <t>565</t>
  </si>
  <si>
    <t>337</t>
  </si>
  <si>
    <t>BEAUNE 1ER CRU "MONTREVENOTS"  2018</t>
  </si>
  <si>
    <t>CHAMBOLLE-MUSIGNY  2021</t>
  </si>
  <si>
    <t>285</t>
  </si>
  <si>
    <t>BOURGOGNE HAUTES COTES DE NUITS BLANC  2022</t>
  </si>
  <si>
    <t>42</t>
  </si>
  <si>
    <t>BOURGOGNE PINOT NOIR  2021</t>
  </si>
  <si>
    <t>77</t>
  </si>
  <si>
    <t>133</t>
  </si>
  <si>
    <t>344</t>
  </si>
  <si>
    <t>4</t>
  </si>
  <si>
    <t>68</t>
  </si>
  <si>
    <t>HNB-20BT</t>
  </si>
  <si>
    <t>SG--21BT</t>
  </si>
  <si>
    <t>7</t>
  </si>
  <si>
    <t>SG--20BT</t>
  </si>
  <si>
    <t>EC--22JE</t>
  </si>
  <si>
    <t>279</t>
  </si>
  <si>
    <t>142</t>
  </si>
  <si>
    <t>BOURGOGNE HAUTES COTES DE NUITS BLANC  2020</t>
  </si>
  <si>
    <t>MOUL19MG</t>
  </si>
  <si>
    <t>109</t>
  </si>
  <si>
    <t>199</t>
  </si>
  <si>
    <t>266</t>
  </si>
  <si>
    <t>102</t>
  </si>
  <si>
    <t>CHB-19BT</t>
  </si>
  <si>
    <t>RICHEBOURG GRAND CRU  2022 MATHUSALEM</t>
  </si>
  <si>
    <t>567</t>
  </si>
  <si>
    <t>RB--19BT</t>
  </si>
  <si>
    <t>ECHEZEAUX GRAND CRU  2022 JEROBOAM</t>
  </si>
  <si>
    <t>263</t>
  </si>
  <si>
    <t>HN--21BT</t>
  </si>
  <si>
    <t>104</t>
  </si>
  <si>
    <t>20</t>
  </si>
  <si>
    <t>71</t>
  </si>
  <si>
    <t>ECHEZEAUX GRAND CRU  2022</t>
  </si>
  <si>
    <t>RB--22JE</t>
  </si>
  <si>
    <t>BOURGOGNE HAUTES COTES DE NUITS  ROUGE 2020</t>
  </si>
  <si>
    <t>BG--21BT</t>
  </si>
  <si>
    <t>48</t>
  </si>
  <si>
    <t>RICHEBOURG GRAND CRU  2021</t>
  </si>
  <si>
    <t>MOULIN A VENT  2018</t>
  </si>
  <si>
    <t>BOURGOGNE HAUTES COTES DE NUITS BLANC  2021</t>
  </si>
  <si>
    <t>280</t>
  </si>
  <si>
    <t>RICHEBOURG GRAND CRU  2019</t>
  </si>
  <si>
    <t>CHB-22BT</t>
  </si>
  <si>
    <t>5</t>
  </si>
  <si>
    <t>350</t>
  </si>
  <si>
    <t>BEAUNE 1ER CRU "LES BOUCHEROTTES"  2022</t>
  </si>
  <si>
    <t>298</t>
  </si>
  <si>
    <t>41</t>
  </si>
  <si>
    <t>ECHEZEAUX GRAND CRU  2021</t>
  </si>
  <si>
    <t>VCHA20BT</t>
  </si>
  <si>
    <t>184</t>
  </si>
  <si>
    <t>BOURGOGNE PINOT NOIR  2020</t>
  </si>
  <si>
    <t>15</t>
  </si>
  <si>
    <t>267</t>
  </si>
  <si>
    <t>195</t>
  </si>
  <si>
    <t>BEAUNE 1ER CRU "MONTREVENOTS" blanc  2022</t>
  </si>
  <si>
    <t>136</t>
  </si>
  <si>
    <t>561</t>
  </si>
  <si>
    <t>VR--22JE</t>
  </si>
  <si>
    <t>12</t>
  </si>
  <si>
    <t>POMMARD 1ER CRU "LES ARVELETS"  2020</t>
  </si>
  <si>
    <t>18</t>
  </si>
  <si>
    <t>POMMARD 1er CRU les CHANLINS  2022</t>
  </si>
  <si>
    <t>BOX</t>
  </si>
  <si>
    <t>ISAVIGNE</t>
  </si>
  <si>
    <t>MOUL19BT</t>
  </si>
  <si>
    <t>TOTAL</t>
  </si>
  <si>
    <t>PAR-19BT</t>
  </si>
  <si>
    <t>POMMARD 1ER CRU "LES ARVELETS"  2019</t>
  </si>
  <si>
    <t>MOULIN A VENT 2019 Bt</t>
  </si>
  <si>
    <t>MOULIN A VENT  2019 Magnum</t>
  </si>
  <si>
    <t>SG--20MG</t>
  </si>
  <si>
    <t>SAVIGNY 1ER CRU "CLOS DES GUETTES"  2020 MAGNUM</t>
  </si>
  <si>
    <t>COMPTE</t>
  </si>
  <si>
    <t xml:space="preserve">ZM </t>
  </si>
  <si>
    <t>Cde Prete</t>
  </si>
  <si>
    <t>On est à -12</t>
  </si>
  <si>
    <t>au 14/7</t>
  </si>
  <si>
    <t>total cte</t>
  </si>
  <si>
    <t>DIFF</t>
  </si>
  <si>
    <t>usure</t>
  </si>
  <si>
    <t>total</t>
  </si>
  <si>
    <t xml:space="preserve"> DONT 1 crd</t>
  </si>
  <si>
    <t>dont 12 CRD</t>
  </si>
  <si>
    <t>Dont 33 CRD</t>
  </si>
  <si>
    <t>Dont 1 CRD</t>
  </si>
  <si>
    <t xml:space="preserve">Donc on a 47 CRD sur les palettes </t>
  </si>
  <si>
    <t>DOMAINE</t>
  </si>
  <si>
    <t>Je rajoute ZM Car préparé mais valid par erreur</t>
  </si>
  <si>
    <t>Quid guewen bastien?</t>
  </si>
  <si>
    <t>Prel 3000</t>
  </si>
  <si>
    <t>blend</t>
  </si>
  <si>
    <t xml:space="preserve">    </t>
  </si>
  <si>
    <t xml:space="preserve">Je peux en remettre 1 </t>
  </si>
  <si>
    <t xml:space="preserve">usure </t>
  </si>
  <si>
    <t>en rajouter sont cuverie clem</t>
  </si>
  <si>
    <t>J'en ai enlevé 19 et il en manque 6 sur la commande joly qui a été donnéée a Kalukuta</t>
  </si>
  <si>
    <t>IUSURE</t>
  </si>
  <si>
    <t xml:space="preserve">PAS USURE CAR ON CONVERTI EN 9  MG </t>
  </si>
  <si>
    <t>MOULIN A VENT  2020 Magnum</t>
  </si>
  <si>
    <t>Déjà oté 11 mais reste encore 6</t>
  </si>
  <si>
    <t>Il faut donc etiqueter 6 chb 2021 en CRD et les mettre avec la commande Joly our qu'elle soit complete</t>
  </si>
  <si>
    <t>AFRICA GOURMET 60</t>
  </si>
  <si>
    <t>Donc 15 en trop</t>
  </si>
  <si>
    <t>Idem avec africa gourmet</t>
  </si>
  <si>
    <t>a verifier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</si>
</sst>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1"/>
      <color rgb="FFFF000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D3D3D3"/>
        <bgColor auto="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5" borderId="2" xfId="0" applyFill="1" applyBorder="1" applyAlignment="1">
      <alignment horizontal="left"/>
    </xf>
    <xf numFmtId="0" fontId="0" fillId="6" borderId="2" xfId="0" applyFill="1" applyBorder="1" applyAlignment="1">
      <alignment horizontal="left"/>
    </xf>
    <xf numFmtId="0" fontId="0" fillId="7" borderId="2" xfId="0" applyFill="1" applyBorder="1" applyAlignment="1">
      <alignment horizontal="left"/>
    </xf>
    <xf numFmtId="0" fontId="0" fillId="8" borderId="2" xfId="0" applyFill="1" applyBorder="1" applyAlignment="1">
      <alignment horizontal="left"/>
    </xf>
    <xf numFmtId="0" fontId="0" fillId="9" borderId="2" xfId="0" applyFill="1" applyBorder="1" applyAlignment="1">
      <alignment horizontal="left"/>
    </xf>
    <xf numFmtId="0" fontId="0" fillId="10" borderId="2" xfId="0" applyFill="1" applyBorder="1" applyAlignment="1">
      <alignment horizontal="left"/>
    </xf>
    <xf numFmtId="0" fontId="0" fillId="11" borderId="2" xfId="0" applyFill="1" applyBorder="1" applyAlignment="1">
      <alignment horizontal="left"/>
    </xf>
    <xf numFmtId="0" fontId="0" fillId="12" borderId="2" xfId="0" applyFill="1" applyBorder="1" applyAlignment="1">
      <alignment horizontal="left"/>
    </xf>
    <xf numFmtId="0" fontId="0" fillId="13" borderId="2" xfId="0" applyFill="1" applyBorder="1" applyAlignment="1">
      <alignment horizontal="left"/>
    </xf>
    <xf numFmtId="0" fontId="0" fillId="14" borderId="2" xfId="0" applyFill="1" applyBorder="1" applyAlignment="1">
      <alignment horizontal="left"/>
    </xf>
    <xf numFmtId="0" fontId="0" fillId="15" borderId="2" xfId="0" applyFill="1" applyBorder="1" applyAlignment="1">
      <alignment horizontal="left"/>
    </xf>
    <xf numFmtId="0" fontId="0" fillId="16" borderId="2" xfId="0" applyFill="1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0" fontId="0" fillId="18" borderId="2" xfId="0" applyFill="1" applyBorder="1" applyAlignment="1">
      <alignment horizontal="left"/>
    </xf>
    <xf numFmtId="0" fontId="0" fillId="18" borderId="0" xfId="0" applyFill="1"/>
    <xf numFmtId="0" fontId="0" fillId="0" borderId="2" xfId="0" applyBorder="1"/>
    <xf numFmtId="0" fontId="3" fillId="0" borderId="0" xfId="0" applyFont="1"/>
    <xf numFmtId="0" fontId="1" fillId="0" borderId="2" xfId="0" applyFont="1" applyBorder="1" applyAlignment="1">
      <alignment horizontal="left"/>
    </xf>
    <xf numFmtId="0" fontId="0" fillId="19" borderId="0" xfId="0" applyFill="1"/>
    <xf numFmtId="0" fontId="1" fillId="19" borderId="1" xfId="0" applyFont="1" applyFill="1" applyBorder="1" applyAlignment="1">
      <alignment horizontal="center"/>
    </xf>
    <xf numFmtId="0" fontId="0" fillId="19" borderId="2" xfId="0" applyFill="1" applyBorder="1" applyAlignment="1">
      <alignment horizontal="left"/>
    </xf>
    <xf numFmtId="0" fontId="0" fillId="17" borderId="0" xfId="0" applyFill="1"/>
    <xf numFmtId="0" fontId="1" fillId="17" borderId="1" xfId="0" applyFont="1" applyFill="1" applyBorder="1" applyAlignment="1">
      <alignment horizontal="center"/>
    </xf>
    <xf numFmtId="0" fontId="0" fillId="17" borderId="2" xfId="0" applyFill="1" applyBorder="1" applyAlignment="1">
      <alignment horizontal="left"/>
    </xf>
    <xf numFmtId="0" fontId="0" fillId="0" borderId="4" xfId="0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0" borderId="5" xfId="0" applyBorder="1"/>
    <xf numFmtId="0" fontId="0" fillId="0" borderId="6" xfId="0" applyBorder="1" applyAlignment="1">
      <alignment horizontal="left"/>
    </xf>
    <xf numFmtId="0" fontId="1" fillId="0" borderId="6" xfId="0" applyFont="1" applyBorder="1" applyAlignment="1">
      <alignment horizontal="left"/>
    </xf>
    <xf numFmtId="0" fontId="0" fillId="0" borderId="6" xfId="0" applyBorder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/>
    <xf numFmtId="0" fontId="4" fillId="0" borderId="2" xfId="0" applyFont="1" applyBorder="1" applyAlignment="1">
      <alignment horizontal="left"/>
    </xf>
    <xf numFmtId="0" fontId="4" fillId="17" borderId="2" xfId="0" applyFont="1" applyFill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17" borderId="2" xfId="0" applyFont="1" applyFill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17" borderId="5" xfId="0" applyFont="1" applyFill="1" applyBorder="1" applyAlignment="1">
      <alignment horizontal="left"/>
    </xf>
    <xf numFmtId="0" fontId="1" fillId="0" borderId="0" xfId="0" applyFont="1"/>
    <xf numFmtId="0" fontId="5" fillId="5" borderId="2" xfId="0" applyFont="1" applyFill="1" applyBorder="1" applyAlignment="1">
      <alignment horizontal="left"/>
    </xf>
    <xf numFmtId="0" fontId="5" fillId="5" borderId="5" xfId="0" applyFont="1" applyFill="1" applyBorder="1" applyAlignment="1">
      <alignment horizontal="left"/>
    </xf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1" fillId="2" borderId="0" xfId="0" applyFont="1" applyFill="1" applyAlignment="1">
      <alignment horizontal="center"/>
    </xf>
    <xf numFmtId="0" fontId="3" fillId="18" borderId="2" xfId="0" applyFont="1" applyFill="1" applyBorder="1" applyAlignment="1">
      <alignment horizontal="left"/>
    </xf>
    <xf numFmtId="0" fontId="6" fillId="16" borderId="1" xfId="0" applyFont="1" applyFill="1" applyBorder="1"/>
    <xf numFmtId="0" fontId="6" fillId="16" borderId="13" xfId="0" applyFont="1" applyFill="1" applyBorder="1"/>
    <xf numFmtId="0" fontId="6" fillId="0" borderId="2" xfId="0" applyFont="1" applyBorder="1"/>
    <xf numFmtId="0" fontId="6" fillId="0" borderId="0" xfId="0" applyFont="1"/>
    <xf numFmtId="0" fontId="0" fillId="0" borderId="0" xfId="0" applyAlignment="1">
      <alignment wrapText="1"/>
    </xf>
  </cellXfs>
  <cellStyles count="1">
    <cellStyle name="Normal" xfId="0" builtinId="0"/>
  </cellStyles>
  <dxfs count="2">
    <dxf>
      <font>
        <b/>
        <i val="0"/>
        <color auto="1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Q209"/>
  <sheetViews>
    <sheetView tabSelected="1" workbookViewId="0">
      <pane ySplit="2" topLeftCell="A3" activePane="bottomLeft" state="frozen"/>
      <selection pane="bottomLeft" activeCell="D13" sqref="D13"/>
    </sheetView>
  </sheetViews>
  <sheetFormatPr baseColWidth="10" defaultColWidth="9.1796875" defaultRowHeight="14.5" x14ac:dyDescent="0.35"/>
  <cols>
    <col min="1" max="1" width="15.26953125" customWidth="1"/>
    <col min="2" max="2" width="9.26953125" customWidth="1"/>
    <col min="3" max="3" width="47" customWidth="1"/>
    <col min="4" max="4" width="8.90625" customWidth="1"/>
    <col min="5" max="5" width="6.54296875" customWidth="1"/>
    <col min="6" max="6" width="9.1796875" customWidth="1"/>
    <col min="7" max="7" width="9.08984375" style="26" customWidth="1"/>
    <col min="8" max="8" width="10.6328125" style="23" customWidth="1"/>
    <col min="9" max="9" width="6.26953125" customWidth="1"/>
    <col min="10" max="10" width="11.26953125" customWidth="1"/>
  </cols>
  <sheetData>
    <row r="1" spans="1:17" x14ac:dyDescent="0.35">
      <c r="D1" t="s">
        <v>356</v>
      </c>
      <c r="F1" t="s">
        <v>357</v>
      </c>
      <c r="M1" t="s">
        <v>367</v>
      </c>
    </row>
    <row r="2" spans="1:17" x14ac:dyDescent="0.35">
      <c r="A2" s="1" t="s">
        <v>121</v>
      </c>
      <c r="B2" s="1" t="s">
        <v>342</v>
      </c>
      <c r="C2" s="1" t="s">
        <v>42</v>
      </c>
      <c r="D2" s="1" t="s">
        <v>352</v>
      </c>
      <c r="E2" s="1" t="s">
        <v>115</v>
      </c>
      <c r="F2" s="1" t="s">
        <v>345</v>
      </c>
      <c r="G2" s="27" t="s">
        <v>343</v>
      </c>
      <c r="H2" s="24" t="s">
        <v>354</v>
      </c>
      <c r="I2" s="17" t="s">
        <v>353</v>
      </c>
      <c r="J2" s="54" t="s">
        <v>369</v>
      </c>
      <c r="K2" s="21" t="s">
        <v>358</v>
      </c>
      <c r="M2" t="s">
        <v>383</v>
      </c>
    </row>
    <row r="3" spans="1:17" x14ac:dyDescent="0.35">
      <c r="A3" s="2" t="s">
        <v>38</v>
      </c>
      <c r="B3" s="2" t="s">
        <v>84</v>
      </c>
      <c r="C3" s="2" t="s">
        <v>45</v>
      </c>
      <c r="D3" s="2">
        <v>6</v>
      </c>
      <c r="E3" s="2">
        <v>12</v>
      </c>
      <c r="F3" s="22">
        <v>6</v>
      </c>
      <c r="G3" s="28">
        <v>6</v>
      </c>
      <c r="H3" s="25"/>
      <c r="I3" s="20"/>
      <c r="K3">
        <f>F3-G3+H3+I3</f>
        <v>0</v>
      </c>
    </row>
    <row r="4" spans="1:17" x14ac:dyDescent="0.35">
      <c r="A4" s="2" t="s">
        <v>10</v>
      </c>
      <c r="B4" s="2" t="s">
        <v>266</v>
      </c>
      <c r="C4" s="2" t="s">
        <v>24</v>
      </c>
      <c r="D4" s="2"/>
      <c r="E4" s="2">
        <v>0</v>
      </c>
      <c r="F4" s="22"/>
      <c r="G4" s="28"/>
      <c r="H4" s="25"/>
      <c r="I4" s="20"/>
      <c r="K4">
        <f t="shared" ref="K4:K11" si="0">F4-G4+H4+I4</f>
        <v>0</v>
      </c>
    </row>
    <row r="5" spans="1:17" x14ac:dyDescent="0.35">
      <c r="A5" s="2" t="s">
        <v>10</v>
      </c>
      <c r="B5" s="2" t="s">
        <v>266</v>
      </c>
      <c r="C5" s="2" t="s">
        <v>24</v>
      </c>
      <c r="D5" s="18">
        <v>79</v>
      </c>
      <c r="E5" s="2">
        <v>79</v>
      </c>
      <c r="F5" s="22">
        <v>79</v>
      </c>
      <c r="G5" s="28">
        <v>103</v>
      </c>
      <c r="H5" s="25">
        <v>24</v>
      </c>
      <c r="I5" s="20"/>
      <c r="K5">
        <f t="shared" si="0"/>
        <v>0</v>
      </c>
      <c r="N5" t="s">
        <v>368</v>
      </c>
    </row>
    <row r="6" spans="1:17" x14ac:dyDescent="0.35">
      <c r="A6" s="2" t="s">
        <v>222</v>
      </c>
      <c r="B6" s="2" t="s">
        <v>230</v>
      </c>
      <c r="C6" s="2" t="s">
        <v>324</v>
      </c>
      <c r="D6" s="2">
        <v>500</v>
      </c>
      <c r="E6" s="3">
        <v>500</v>
      </c>
      <c r="F6" s="22"/>
      <c r="G6" s="28"/>
      <c r="H6" s="25"/>
      <c r="I6" s="20"/>
      <c r="K6">
        <f t="shared" si="0"/>
        <v>0</v>
      </c>
    </row>
    <row r="7" spans="1:17" x14ac:dyDescent="0.35">
      <c r="A7" s="2" t="s">
        <v>222</v>
      </c>
      <c r="B7" s="2" t="s">
        <v>117</v>
      </c>
      <c r="C7" s="2" t="s">
        <v>324</v>
      </c>
      <c r="D7" s="2">
        <v>500</v>
      </c>
      <c r="E7" s="3">
        <v>500</v>
      </c>
      <c r="F7" s="22"/>
      <c r="G7" s="28"/>
      <c r="H7" s="25"/>
      <c r="I7" s="20"/>
      <c r="K7">
        <f t="shared" si="0"/>
        <v>0</v>
      </c>
    </row>
    <row r="8" spans="1:17" ht="15" thickBot="1" x14ac:dyDescent="0.4">
      <c r="A8" s="2" t="s">
        <v>222</v>
      </c>
      <c r="B8" s="2" t="s">
        <v>245</v>
      </c>
      <c r="C8" s="2" t="s">
        <v>324</v>
      </c>
      <c r="D8" s="2">
        <v>140</v>
      </c>
      <c r="E8" s="3">
        <v>140</v>
      </c>
      <c r="F8" s="22">
        <v>1140</v>
      </c>
      <c r="G8" s="28">
        <v>1155</v>
      </c>
      <c r="H8" s="25">
        <v>6</v>
      </c>
      <c r="I8" s="20"/>
      <c r="J8">
        <v>12</v>
      </c>
      <c r="K8">
        <f t="shared" si="0"/>
        <v>-9</v>
      </c>
    </row>
    <row r="9" spans="1:17" x14ac:dyDescent="0.35">
      <c r="A9" s="2" t="s">
        <v>148</v>
      </c>
      <c r="B9" s="2" t="s">
        <v>204</v>
      </c>
      <c r="C9" s="2" t="s">
        <v>277</v>
      </c>
      <c r="D9" s="18">
        <v>6</v>
      </c>
      <c r="E9" s="2">
        <v>8</v>
      </c>
      <c r="F9" s="22">
        <v>6</v>
      </c>
      <c r="G9" s="28">
        <v>6</v>
      </c>
      <c r="H9" s="25"/>
      <c r="I9" s="20"/>
      <c r="K9">
        <f t="shared" si="0"/>
        <v>0</v>
      </c>
      <c r="N9" s="48" t="s">
        <v>365</v>
      </c>
      <c r="P9" s="49"/>
      <c r="Q9" s="50"/>
    </row>
    <row r="10" spans="1:17" ht="15" thickBot="1" x14ac:dyDescent="0.4">
      <c r="A10" s="2" t="s">
        <v>79</v>
      </c>
      <c r="B10" s="2" t="s">
        <v>26</v>
      </c>
      <c r="C10" s="2" t="s">
        <v>264</v>
      </c>
      <c r="D10" s="2">
        <v>3</v>
      </c>
      <c r="E10" s="2">
        <v>3</v>
      </c>
      <c r="F10" s="22">
        <v>3</v>
      </c>
      <c r="G10" s="28">
        <v>3</v>
      </c>
      <c r="H10" s="25"/>
      <c r="I10" s="20"/>
      <c r="K10">
        <f t="shared" si="0"/>
        <v>0</v>
      </c>
      <c r="N10" s="51" t="s">
        <v>366</v>
      </c>
      <c r="P10" s="52"/>
      <c r="Q10" s="53"/>
    </row>
    <row r="11" spans="1:17" x14ac:dyDescent="0.35">
      <c r="A11" s="2" t="s">
        <v>159</v>
      </c>
      <c r="B11" s="2" t="s">
        <v>37</v>
      </c>
      <c r="C11" s="2" t="s">
        <v>53</v>
      </c>
      <c r="D11" s="2">
        <v>9</v>
      </c>
      <c r="E11" s="2">
        <v>21</v>
      </c>
      <c r="F11" s="22">
        <v>9</v>
      </c>
      <c r="G11" s="28">
        <v>27</v>
      </c>
      <c r="H11" s="25">
        <v>6</v>
      </c>
      <c r="I11" s="20"/>
      <c r="K11">
        <f t="shared" si="0"/>
        <v>-12</v>
      </c>
    </row>
    <row r="12" spans="1:17" x14ac:dyDescent="0.35">
      <c r="A12" s="2" t="s">
        <v>27</v>
      </c>
      <c r="B12" s="2" t="s">
        <v>331</v>
      </c>
      <c r="C12" s="2" t="s">
        <v>101</v>
      </c>
      <c r="D12" s="2"/>
      <c r="E12" s="3">
        <v>0</v>
      </c>
      <c r="F12" s="22"/>
      <c r="G12" s="28"/>
      <c r="H12" s="25"/>
      <c r="I12" s="20"/>
      <c r="K12">
        <f t="shared" ref="K12:K26" si="1">F12-G12+H12+I12</f>
        <v>0</v>
      </c>
    </row>
    <row r="13" spans="1:17" x14ac:dyDescent="0.35">
      <c r="A13" s="2" t="s">
        <v>27</v>
      </c>
      <c r="B13" s="2" t="s">
        <v>234</v>
      </c>
      <c r="C13" s="2" t="s">
        <v>101</v>
      </c>
      <c r="D13" s="18">
        <v>72</v>
      </c>
      <c r="E13" s="3">
        <v>92</v>
      </c>
      <c r="F13" s="22">
        <v>72</v>
      </c>
      <c r="G13" s="28">
        <v>119</v>
      </c>
      <c r="H13" s="25">
        <v>47</v>
      </c>
      <c r="I13" s="20"/>
      <c r="K13">
        <f>F13-G13+H13+I13</f>
        <v>0</v>
      </c>
    </row>
    <row r="14" spans="1:17" x14ac:dyDescent="0.35">
      <c r="A14" s="2" t="s">
        <v>90</v>
      </c>
      <c r="B14" s="2" t="s">
        <v>215</v>
      </c>
      <c r="C14" s="2" t="s">
        <v>334</v>
      </c>
      <c r="D14" s="2">
        <v>205</v>
      </c>
      <c r="E14" s="4">
        <v>218</v>
      </c>
      <c r="F14" s="22"/>
      <c r="G14" s="28"/>
      <c r="H14" s="25"/>
      <c r="I14" s="20"/>
      <c r="K14">
        <f t="shared" si="1"/>
        <v>0</v>
      </c>
    </row>
    <row r="15" spans="1:17" x14ac:dyDescent="0.35">
      <c r="A15" s="2" t="s">
        <v>90</v>
      </c>
      <c r="B15" s="2" t="s">
        <v>161</v>
      </c>
      <c r="C15" s="2" t="s">
        <v>334</v>
      </c>
      <c r="D15" s="2">
        <v>500</v>
      </c>
      <c r="E15" s="4">
        <v>500</v>
      </c>
      <c r="F15" s="22"/>
      <c r="G15" s="28"/>
      <c r="H15" s="25"/>
      <c r="I15" s="20"/>
      <c r="K15">
        <f t="shared" si="1"/>
        <v>0</v>
      </c>
    </row>
    <row r="16" spans="1:17" x14ac:dyDescent="0.35">
      <c r="A16" s="2" t="s">
        <v>90</v>
      </c>
      <c r="B16" s="2" t="s">
        <v>29</v>
      </c>
      <c r="C16" s="2" t="s">
        <v>334</v>
      </c>
      <c r="D16" s="2"/>
      <c r="E16" s="4">
        <v>0</v>
      </c>
      <c r="F16" s="22"/>
      <c r="G16" s="28"/>
      <c r="H16" s="25"/>
      <c r="I16" s="20"/>
      <c r="K16">
        <f t="shared" si="1"/>
        <v>0</v>
      </c>
    </row>
    <row r="17" spans="1:13" x14ac:dyDescent="0.35">
      <c r="A17" s="2" t="s">
        <v>90</v>
      </c>
      <c r="B17" s="2" t="s">
        <v>14</v>
      </c>
      <c r="C17" s="2" t="s">
        <v>334</v>
      </c>
      <c r="D17" s="2">
        <v>500</v>
      </c>
      <c r="E17" s="4">
        <v>500</v>
      </c>
      <c r="F17" s="22">
        <f>D17+D16+D15+D14</f>
        <v>1205</v>
      </c>
      <c r="G17" s="28">
        <v>1308</v>
      </c>
      <c r="H17" s="25">
        <v>78</v>
      </c>
      <c r="I17" s="20">
        <v>12</v>
      </c>
      <c r="K17">
        <f t="shared" si="1"/>
        <v>-13</v>
      </c>
    </row>
    <row r="18" spans="1:13" x14ac:dyDescent="0.35">
      <c r="A18" s="2" t="s">
        <v>203</v>
      </c>
      <c r="B18" s="18" t="s">
        <v>236</v>
      </c>
      <c r="C18" s="18" t="s">
        <v>177</v>
      </c>
      <c r="D18" s="18">
        <v>31</v>
      </c>
      <c r="E18" s="2">
        <v>39</v>
      </c>
      <c r="F18" s="22">
        <v>31</v>
      </c>
      <c r="G18" s="28">
        <v>31</v>
      </c>
      <c r="H18" s="25"/>
      <c r="I18" s="20"/>
      <c r="K18">
        <f>F18-G18+H18+I18</f>
        <v>0</v>
      </c>
    </row>
    <row r="19" spans="1:13" x14ac:dyDescent="0.35">
      <c r="A19" s="2" t="s">
        <v>259</v>
      </c>
      <c r="B19" s="18" t="s">
        <v>31</v>
      </c>
      <c r="C19" s="18" t="s">
        <v>313</v>
      </c>
      <c r="D19" s="2"/>
      <c r="E19" s="2">
        <v>0</v>
      </c>
      <c r="F19" s="2"/>
      <c r="G19" s="28">
        <v>10</v>
      </c>
      <c r="H19" s="25">
        <v>6</v>
      </c>
      <c r="I19" s="20"/>
      <c r="K19">
        <f t="shared" si="1"/>
        <v>-4</v>
      </c>
      <c r="M19" t="s">
        <v>374</v>
      </c>
    </row>
    <row r="20" spans="1:13" x14ac:dyDescent="0.35">
      <c r="A20" s="2" t="s">
        <v>288</v>
      </c>
      <c r="B20" s="18" t="s">
        <v>219</v>
      </c>
      <c r="C20" s="18" t="s">
        <v>295</v>
      </c>
      <c r="D20" s="2">
        <v>12</v>
      </c>
      <c r="E20" s="2">
        <v>30</v>
      </c>
      <c r="F20" s="22">
        <v>12</v>
      </c>
      <c r="G20" s="28">
        <v>12</v>
      </c>
      <c r="H20" s="25">
        <v>0</v>
      </c>
      <c r="I20" s="20"/>
      <c r="K20">
        <f t="shared" si="1"/>
        <v>0</v>
      </c>
    </row>
    <row r="21" spans="1:13" x14ac:dyDescent="0.35">
      <c r="A21" s="2" t="s">
        <v>56</v>
      </c>
      <c r="B21" s="2" t="s">
        <v>229</v>
      </c>
      <c r="C21" s="2" t="s">
        <v>318</v>
      </c>
      <c r="D21" s="2"/>
      <c r="E21" s="5">
        <v>0</v>
      </c>
      <c r="F21" s="22"/>
      <c r="G21" s="28"/>
      <c r="H21" s="25"/>
      <c r="I21" s="20"/>
      <c r="K21">
        <f t="shared" si="1"/>
        <v>0</v>
      </c>
    </row>
    <row r="22" spans="1:13" x14ac:dyDescent="0.35">
      <c r="A22" s="2" t="s">
        <v>56</v>
      </c>
      <c r="B22" s="2" t="s">
        <v>83</v>
      </c>
      <c r="C22" s="18" t="s">
        <v>318</v>
      </c>
      <c r="D22" s="18">
        <v>52</v>
      </c>
      <c r="E22" s="5">
        <v>51</v>
      </c>
      <c r="F22" s="22">
        <v>52</v>
      </c>
      <c r="G22" s="28">
        <v>114</v>
      </c>
      <c r="H22" s="25">
        <v>62</v>
      </c>
      <c r="I22" s="20"/>
      <c r="K22">
        <f>F22-G22+H22+I22</f>
        <v>0</v>
      </c>
    </row>
    <row r="23" spans="1:13" x14ac:dyDescent="0.35">
      <c r="A23" s="2" t="s">
        <v>8</v>
      </c>
      <c r="B23" s="2" t="s">
        <v>269</v>
      </c>
      <c r="C23" s="2" t="s">
        <v>280</v>
      </c>
      <c r="D23" s="2">
        <v>500</v>
      </c>
      <c r="E23" s="6">
        <v>500</v>
      </c>
      <c r="F23" s="2"/>
      <c r="G23" s="28"/>
      <c r="H23" s="25"/>
      <c r="I23" s="20"/>
      <c r="K23">
        <f t="shared" si="1"/>
        <v>0</v>
      </c>
    </row>
    <row r="24" spans="1:13" x14ac:dyDescent="0.35">
      <c r="A24" s="2" t="s">
        <v>8</v>
      </c>
      <c r="B24" s="2" t="s">
        <v>75</v>
      </c>
      <c r="C24" s="2" t="s">
        <v>280</v>
      </c>
      <c r="D24" s="2">
        <v>500</v>
      </c>
      <c r="E24" s="6">
        <v>500</v>
      </c>
      <c r="F24" s="2"/>
      <c r="G24" s="28"/>
      <c r="H24" s="25"/>
      <c r="I24" s="20"/>
      <c r="K24">
        <f t="shared" si="1"/>
        <v>0</v>
      </c>
    </row>
    <row r="25" spans="1:13" x14ac:dyDescent="0.35">
      <c r="A25" s="2" t="s">
        <v>8</v>
      </c>
      <c r="B25" s="2" t="s">
        <v>102</v>
      </c>
      <c r="C25" s="2" t="s">
        <v>280</v>
      </c>
      <c r="D25" s="2">
        <v>500</v>
      </c>
      <c r="E25" s="6">
        <v>500</v>
      </c>
      <c r="F25" s="2"/>
      <c r="G25" s="28"/>
      <c r="H25" s="25"/>
      <c r="I25" s="20"/>
      <c r="K25">
        <f t="shared" si="1"/>
        <v>0</v>
      </c>
    </row>
    <row r="26" spans="1:13" x14ac:dyDescent="0.35">
      <c r="A26" s="2" t="s">
        <v>8</v>
      </c>
      <c r="B26" s="2" t="s">
        <v>338</v>
      </c>
      <c r="C26" s="2" t="s">
        <v>280</v>
      </c>
      <c r="D26" s="2">
        <v>500</v>
      </c>
      <c r="E26" s="6">
        <v>500</v>
      </c>
      <c r="F26" s="2"/>
      <c r="G26" s="28"/>
      <c r="H26" s="25"/>
      <c r="I26" s="20"/>
      <c r="K26">
        <f t="shared" si="1"/>
        <v>0</v>
      </c>
    </row>
    <row r="27" spans="1:13" x14ac:dyDescent="0.35">
      <c r="A27" s="2" t="s">
        <v>8</v>
      </c>
      <c r="B27" s="2" t="s">
        <v>155</v>
      </c>
      <c r="C27" s="2" t="s">
        <v>280</v>
      </c>
      <c r="D27" s="2">
        <v>500</v>
      </c>
      <c r="E27" s="6">
        <v>500</v>
      </c>
      <c r="F27" s="2"/>
      <c r="G27" s="28"/>
      <c r="H27" s="25"/>
      <c r="I27" s="20"/>
      <c r="K27">
        <f t="shared" ref="K27:K53" si="2">F27-G27+H27+I27+J27</f>
        <v>0</v>
      </c>
    </row>
    <row r="28" spans="1:13" x14ac:dyDescent="0.35">
      <c r="A28" s="2" t="s">
        <v>8</v>
      </c>
      <c r="B28" s="2" t="s">
        <v>1</v>
      </c>
      <c r="C28" s="2" t="s">
        <v>280</v>
      </c>
      <c r="D28" s="2"/>
      <c r="E28" s="6">
        <v>0</v>
      </c>
      <c r="F28" s="2"/>
      <c r="G28" s="28"/>
      <c r="H28" s="25"/>
      <c r="I28" s="20"/>
      <c r="K28">
        <f t="shared" si="2"/>
        <v>0</v>
      </c>
    </row>
    <row r="29" spans="1:13" x14ac:dyDescent="0.35">
      <c r="A29" s="2" t="s">
        <v>8</v>
      </c>
      <c r="B29" s="2" t="s">
        <v>227</v>
      </c>
      <c r="C29" s="2" t="s">
        <v>280</v>
      </c>
      <c r="D29" s="2">
        <v>500</v>
      </c>
      <c r="E29" s="6">
        <v>500</v>
      </c>
      <c r="F29" s="2"/>
      <c r="G29" s="28"/>
      <c r="H29" s="25"/>
      <c r="I29" s="20"/>
      <c r="K29">
        <f t="shared" si="2"/>
        <v>0</v>
      </c>
    </row>
    <row r="30" spans="1:13" x14ac:dyDescent="0.35">
      <c r="A30" s="2" t="s">
        <v>8</v>
      </c>
      <c r="B30" s="2" t="s">
        <v>40</v>
      </c>
      <c r="C30" s="2" t="s">
        <v>280</v>
      </c>
      <c r="D30" s="2"/>
      <c r="E30" s="6">
        <v>0</v>
      </c>
      <c r="F30" s="2"/>
      <c r="G30" s="28"/>
      <c r="H30" s="25"/>
      <c r="I30" s="20"/>
      <c r="K30">
        <f t="shared" si="2"/>
        <v>0</v>
      </c>
    </row>
    <row r="31" spans="1:13" x14ac:dyDescent="0.35">
      <c r="A31" s="2" t="s">
        <v>8</v>
      </c>
      <c r="B31" s="2" t="s">
        <v>112</v>
      </c>
      <c r="C31" s="2" t="s">
        <v>280</v>
      </c>
      <c r="D31" s="2">
        <v>500</v>
      </c>
      <c r="E31" s="6">
        <v>500</v>
      </c>
      <c r="F31" s="2"/>
      <c r="G31" s="28"/>
      <c r="H31" s="25"/>
      <c r="I31" s="20"/>
      <c r="K31">
        <f t="shared" si="2"/>
        <v>0</v>
      </c>
    </row>
    <row r="32" spans="1:13" x14ac:dyDescent="0.35">
      <c r="A32" s="2" t="s">
        <v>8</v>
      </c>
      <c r="B32" s="2" t="s">
        <v>194</v>
      </c>
      <c r="C32" s="2" t="s">
        <v>280</v>
      </c>
      <c r="D32" s="2">
        <v>500</v>
      </c>
      <c r="E32" s="6">
        <v>500</v>
      </c>
      <c r="F32" s="2"/>
      <c r="G32" s="28"/>
      <c r="H32" s="25"/>
      <c r="I32" s="20"/>
      <c r="K32">
        <f t="shared" si="2"/>
        <v>0</v>
      </c>
    </row>
    <row r="33" spans="1:14" x14ac:dyDescent="0.35">
      <c r="A33" s="2" t="s">
        <v>8</v>
      </c>
      <c r="B33" s="2" t="s">
        <v>21</v>
      </c>
      <c r="C33" s="2" t="s">
        <v>280</v>
      </c>
      <c r="D33" s="18">
        <v>31</v>
      </c>
      <c r="E33" s="6">
        <v>37</v>
      </c>
      <c r="F33" s="2"/>
      <c r="G33" s="28"/>
      <c r="H33" s="25"/>
      <c r="I33" s="20"/>
      <c r="K33">
        <f t="shared" si="2"/>
        <v>0</v>
      </c>
    </row>
    <row r="34" spans="1:14" x14ac:dyDescent="0.35">
      <c r="A34" s="2" t="s">
        <v>8</v>
      </c>
      <c r="B34" s="2" t="s">
        <v>154</v>
      </c>
      <c r="C34" s="18" t="s">
        <v>280</v>
      </c>
      <c r="D34" s="2"/>
      <c r="E34" s="6">
        <v>0</v>
      </c>
      <c r="F34" s="22">
        <f>D34+D33+D32+D31+D30+D29+D28+D27+D26+D25+D24+D23</f>
        <v>4031</v>
      </c>
      <c r="G34" s="28">
        <v>4583</v>
      </c>
      <c r="H34" s="25">
        <v>528</v>
      </c>
      <c r="I34" s="20"/>
      <c r="J34">
        <v>24</v>
      </c>
      <c r="K34">
        <f t="shared" si="2"/>
        <v>0</v>
      </c>
    </row>
    <row r="35" spans="1:14" x14ac:dyDescent="0.35">
      <c r="A35" s="2" t="s">
        <v>307</v>
      </c>
      <c r="B35" s="2" t="s">
        <v>117</v>
      </c>
      <c r="C35" s="2" t="s">
        <v>240</v>
      </c>
      <c r="D35" s="2"/>
      <c r="E35" s="7">
        <v>0</v>
      </c>
      <c r="F35" s="2"/>
      <c r="G35" s="28"/>
      <c r="H35" s="25"/>
      <c r="I35" s="20"/>
      <c r="K35">
        <f t="shared" si="2"/>
        <v>0</v>
      </c>
    </row>
    <row r="36" spans="1:14" x14ac:dyDescent="0.35">
      <c r="A36" s="2" t="s">
        <v>307</v>
      </c>
      <c r="B36" s="2" t="s">
        <v>99</v>
      </c>
      <c r="C36" s="2" t="s">
        <v>240</v>
      </c>
      <c r="D36" s="2"/>
      <c r="E36" s="7">
        <v>0</v>
      </c>
      <c r="F36" s="2"/>
      <c r="G36" s="28"/>
      <c r="H36" s="25"/>
      <c r="I36" s="20"/>
      <c r="K36">
        <f t="shared" si="2"/>
        <v>0</v>
      </c>
    </row>
    <row r="37" spans="1:14" x14ac:dyDescent="0.35">
      <c r="A37" s="2" t="s">
        <v>307</v>
      </c>
      <c r="B37" s="2" t="s">
        <v>129</v>
      </c>
      <c r="C37" s="18" t="s">
        <v>240</v>
      </c>
      <c r="D37" s="18">
        <v>264</v>
      </c>
      <c r="E37" s="7">
        <v>257</v>
      </c>
      <c r="F37" s="22">
        <v>264</v>
      </c>
      <c r="G37" s="28">
        <v>304</v>
      </c>
      <c r="H37" s="25">
        <v>39</v>
      </c>
      <c r="I37" s="20"/>
      <c r="K37">
        <f t="shared" si="2"/>
        <v>-1</v>
      </c>
      <c r="L37" t="s">
        <v>361</v>
      </c>
      <c r="N37" t="s">
        <v>372</v>
      </c>
    </row>
    <row r="38" spans="1:14" x14ac:dyDescent="0.35">
      <c r="A38" s="2" t="s">
        <v>231</v>
      </c>
      <c r="B38" s="2" t="s">
        <v>160</v>
      </c>
      <c r="C38" s="2" t="s">
        <v>98</v>
      </c>
      <c r="D38" s="2">
        <v>500</v>
      </c>
      <c r="E38" s="8">
        <v>500</v>
      </c>
      <c r="F38" s="2"/>
      <c r="G38" s="28"/>
      <c r="H38" s="25"/>
      <c r="I38" s="20"/>
      <c r="K38">
        <f t="shared" si="2"/>
        <v>0</v>
      </c>
    </row>
    <row r="39" spans="1:14" x14ac:dyDescent="0.35">
      <c r="A39" s="2" t="s">
        <v>231</v>
      </c>
      <c r="B39" s="2" t="s">
        <v>283</v>
      </c>
      <c r="C39" s="2" t="s">
        <v>98</v>
      </c>
      <c r="D39" s="2">
        <v>500</v>
      </c>
      <c r="E39" s="8">
        <v>500</v>
      </c>
      <c r="F39" s="2"/>
      <c r="G39" s="28"/>
      <c r="H39" s="25"/>
      <c r="I39" s="20"/>
      <c r="K39">
        <f t="shared" si="2"/>
        <v>0</v>
      </c>
    </row>
    <row r="40" spans="1:14" x14ac:dyDescent="0.35">
      <c r="A40" s="2" t="s">
        <v>231</v>
      </c>
      <c r="B40" s="2" t="s">
        <v>156</v>
      </c>
      <c r="C40" s="2" t="s">
        <v>98</v>
      </c>
      <c r="D40" s="2">
        <v>500</v>
      </c>
      <c r="E40" s="8">
        <v>500</v>
      </c>
      <c r="F40" s="2"/>
      <c r="G40" s="28"/>
      <c r="H40" s="25"/>
      <c r="I40" s="20"/>
      <c r="K40">
        <f t="shared" si="2"/>
        <v>0</v>
      </c>
    </row>
    <row r="41" spans="1:14" x14ac:dyDescent="0.35">
      <c r="A41" s="2" t="s">
        <v>231</v>
      </c>
      <c r="B41" s="2" t="s">
        <v>322</v>
      </c>
      <c r="C41" s="2" t="s">
        <v>98</v>
      </c>
      <c r="D41" s="2">
        <v>500</v>
      </c>
      <c r="E41" s="8">
        <v>500</v>
      </c>
      <c r="F41" s="2"/>
      <c r="G41" s="28"/>
      <c r="H41" s="25"/>
      <c r="I41" s="20"/>
      <c r="K41">
        <f t="shared" si="2"/>
        <v>0</v>
      </c>
    </row>
    <row r="42" spans="1:14" x14ac:dyDescent="0.35">
      <c r="A42" s="2" t="s">
        <v>231</v>
      </c>
      <c r="B42" s="2" t="s">
        <v>290</v>
      </c>
      <c r="C42" s="2" t="s">
        <v>98</v>
      </c>
      <c r="D42" s="2">
        <v>500</v>
      </c>
      <c r="E42" s="8">
        <v>500</v>
      </c>
      <c r="F42" s="2"/>
      <c r="G42" s="28"/>
      <c r="H42" s="25"/>
      <c r="I42" s="20"/>
      <c r="K42">
        <f t="shared" si="2"/>
        <v>0</v>
      </c>
    </row>
    <row r="43" spans="1:14" x14ac:dyDescent="0.35">
      <c r="A43" s="2" t="s">
        <v>231</v>
      </c>
      <c r="B43" s="2" t="s">
        <v>193</v>
      </c>
      <c r="C43" s="2" t="s">
        <v>98</v>
      </c>
      <c r="D43" s="2"/>
      <c r="E43" s="8">
        <v>0</v>
      </c>
      <c r="F43" s="2"/>
      <c r="G43" s="28"/>
      <c r="H43" s="25"/>
      <c r="I43" s="20"/>
      <c r="K43">
        <f t="shared" si="2"/>
        <v>0</v>
      </c>
    </row>
    <row r="44" spans="1:14" x14ac:dyDescent="0.35">
      <c r="A44" s="2" t="s">
        <v>231</v>
      </c>
      <c r="B44" s="2" t="s">
        <v>44</v>
      </c>
      <c r="C44" s="2" t="s">
        <v>98</v>
      </c>
      <c r="D44" s="2">
        <v>600</v>
      </c>
      <c r="E44" s="8">
        <v>600</v>
      </c>
      <c r="F44" s="2"/>
      <c r="G44" s="28"/>
      <c r="H44" s="25"/>
      <c r="I44" s="20"/>
      <c r="K44">
        <f t="shared" si="2"/>
        <v>0</v>
      </c>
    </row>
    <row r="45" spans="1:14" x14ac:dyDescent="0.35">
      <c r="A45" s="2" t="s">
        <v>231</v>
      </c>
      <c r="B45" s="2" t="s">
        <v>286</v>
      </c>
      <c r="C45" s="2" t="s">
        <v>98</v>
      </c>
      <c r="D45" s="2">
        <v>600</v>
      </c>
      <c r="E45" s="8">
        <v>600</v>
      </c>
      <c r="F45" s="2"/>
      <c r="G45" s="28"/>
      <c r="H45" s="25"/>
      <c r="I45" s="20"/>
      <c r="K45">
        <f t="shared" si="2"/>
        <v>0</v>
      </c>
    </row>
    <row r="46" spans="1:14" x14ac:dyDescent="0.35">
      <c r="A46" s="2" t="s">
        <v>231</v>
      </c>
      <c r="B46" s="2" t="s">
        <v>136</v>
      </c>
      <c r="C46" s="2" t="s">
        <v>98</v>
      </c>
      <c r="D46" s="2"/>
      <c r="E46" s="8">
        <v>0</v>
      </c>
      <c r="F46" s="2"/>
      <c r="G46" s="28"/>
      <c r="H46" s="25"/>
      <c r="I46" s="20"/>
      <c r="K46">
        <f t="shared" si="2"/>
        <v>0</v>
      </c>
    </row>
    <row r="47" spans="1:14" x14ac:dyDescent="0.35">
      <c r="A47" s="2" t="s">
        <v>231</v>
      </c>
      <c r="B47" s="2" t="s">
        <v>61</v>
      </c>
      <c r="C47" s="2" t="s">
        <v>98</v>
      </c>
      <c r="D47" s="2">
        <v>500</v>
      </c>
      <c r="E47" s="8">
        <v>500</v>
      </c>
      <c r="F47" s="2"/>
      <c r="G47" s="28"/>
      <c r="H47" s="25"/>
      <c r="I47" s="20"/>
      <c r="K47">
        <f t="shared" si="2"/>
        <v>0</v>
      </c>
    </row>
    <row r="48" spans="1:14" x14ac:dyDescent="0.35">
      <c r="A48" s="2" t="s">
        <v>231</v>
      </c>
      <c r="B48" s="2" t="s">
        <v>274</v>
      </c>
      <c r="C48" s="2" t="s">
        <v>98</v>
      </c>
      <c r="D48" s="2"/>
      <c r="E48" s="8">
        <v>0</v>
      </c>
      <c r="F48" s="2"/>
      <c r="G48" s="28"/>
      <c r="H48" s="25"/>
      <c r="I48" s="20"/>
      <c r="K48">
        <f t="shared" si="2"/>
        <v>0</v>
      </c>
    </row>
    <row r="49" spans="1:12" x14ac:dyDescent="0.35">
      <c r="A49" s="2" t="s">
        <v>231</v>
      </c>
      <c r="B49" s="2" t="s">
        <v>28</v>
      </c>
      <c r="C49" s="2" t="s">
        <v>98</v>
      </c>
      <c r="D49" s="2">
        <v>500</v>
      </c>
      <c r="E49" s="8">
        <v>500</v>
      </c>
      <c r="F49" s="2"/>
      <c r="G49" s="28"/>
      <c r="H49" s="25"/>
      <c r="I49" s="20"/>
      <c r="K49">
        <f t="shared" si="2"/>
        <v>0</v>
      </c>
    </row>
    <row r="50" spans="1:12" x14ac:dyDescent="0.35">
      <c r="A50" s="2" t="s">
        <v>231</v>
      </c>
      <c r="B50" s="2" t="s">
        <v>71</v>
      </c>
      <c r="C50" s="2" t="s">
        <v>98</v>
      </c>
      <c r="D50" s="2"/>
      <c r="E50" s="8">
        <v>0</v>
      </c>
      <c r="F50" s="2"/>
      <c r="G50" s="28"/>
      <c r="H50" s="25"/>
      <c r="I50" s="20"/>
      <c r="K50">
        <f t="shared" si="2"/>
        <v>0</v>
      </c>
    </row>
    <row r="51" spans="1:12" x14ac:dyDescent="0.35">
      <c r="A51" s="2" t="s">
        <v>231</v>
      </c>
      <c r="B51" s="2" t="s">
        <v>309</v>
      </c>
      <c r="C51" s="2" t="s">
        <v>98</v>
      </c>
      <c r="D51" s="2">
        <v>500</v>
      </c>
      <c r="E51" s="8">
        <v>500</v>
      </c>
      <c r="F51" s="22"/>
      <c r="G51" s="28"/>
      <c r="H51" s="25"/>
      <c r="I51" s="20"/>
      <c r="K51">
        <f t="shared" si="2"/>
        <v>0</v>
      </c>
    </row>
    <row r="52" spans="1:12" x14ac:dyDescent="0.35">
      <c r="A52" s="2" t="s">
        <v>231</v>
      </c>
      <c r="B52" s="2" t="s">
        <v>139</v>
      </c>
      <c r="C52" s="2" t="s">
        <v>98</v>
      </c>
      <c r="D52" s="18">
        <v>242</v>
      </c>
      <c r="E52" s="8">
        <v>500</v>
      </c>
      <c r="F52" s="22"/>
      <c r="G52" s="28"/>
      <c r="H52" s="25"/>
      <c r="I52" s="20"/>
      <c r="K52">
        <f t="shared" si="2"/>
        <v>0</v>
      </c>
      <c r="L52" t="s">
        <v>384</v>
      </c>
    </row>
    <row r="53" spans="1:12" x14ac:dyDescent="0.35">
      <c r="A53" s="2" t="s">
        <v>231</v>
      </c>
      <c r="B53" s="2" t="s">
        <v>310</v>
      </c>
      <c r="C53" s="2" t="s">
        <v>98</v>
      </c>
      <c r="D53" s="2">
        <v>500</v>
      </c>
      <c r="E53" s="8">
        <v>500</v>
      </c>
      <c r="F53" s="22"/>
      <c r="G53" s="28"/>
      <c r="H53" s="25"/>
      <c r="I53" s="20"/>
      <c r="K53">
        <f t="shared" si="2"/>
        <v>0</v>
      </c>
    </row>
    <row r="54" spans="1:12" x14ac:dyDescent="0.35">
      <c r="A54" s="2" t="s">
        <v>231</v>
      </c>
      <c r="B54" s="2" t="s">
        <v>146</v>
      </c>
      <c r="C54" s="18" t="s">
        <v>98</v>
      </c>
      <c r="D54" s="2"/>
      <c r="E54" s="8">
        <v>0</v>
      </c>
      <c r="F54" s="22">
        <f>D54+D53+D52+D51+D50+D49+D48+D47+D46+D45+D44+D43+D42+D41+D40+D39+D38</f>
        <v>5942</v>
      </c>
      <c r="G54" s="28">
        <v>7073</v>
      </c>
      <c r="H54" s="25">
        <v>507</v>
      </c>
      <c r="I54" s="20">
        <v>600</v>
      </c>
      <c r="J54">
        <v>24</v>
      </c>
      <c r="K54">
        <f>F54-G54+H54+I54+J54</f>
        <v>0</v>
      </c>
    </row>
    <row r="55" spans="1:12" x14ac:dyDescent="0.35">
      <c r="A55" s="2" t="s">
        <v>252</v>
      </c>
      <c r="B55" s="2" t="s">
        <v>188</v>
      </c>
      <c r="C55" s="2" t="s">
        <v>150</v>
      </c>
      <c r="D55" s="2">
        <v>0</v>
      </c>
      <c r="E55" s="2">
        <v>19</v>
      </c>
      <c r="F55" s="22">
        <v>0</v>
      </c>
      <c r="G55" s="28">
        <v>1</v>
      </c>
      <c r="H55" s="25"/>
      <c r="I55" s="20"/>
      <c r="K55">
        <f t="shared" ref="K55:K62" si="3">F55-G55+H55+I55+J55</f>
        <v>-1</v>
      </c>
      <c r="L55" t="s">
        <v>373</v>
      </c>
    </row>
    <row r="56" spans="1:12" x14ac:dyDescent="0.35">
      <c r="A56" s="2" t="s">
        <v>106</v>
      </c>
      <c r="B56" s="2" t="s">
        <v>152</v>
      </c>
      <c r="C56" s="2" t="s">
        <v>330</v>
      </c>
      <c r="D56" s="18">
        <v>52</v>
      </c>
      <c r="E56" s="2">
        <v>81</v>
      </c>
      <c r="F56" s="22">
        <v>52</v>
      </c>
      <c r="G56" s="28">
        <v>52</v>
      </c>
      <c r="H56" s="25"/>
      <c r="I56" s="20"/>
      <c r="K56">
        <f t="shared" si="3"/>
        <v>0</v>
      </c>
    </row>
    <row r="57" spans="1:12" x14ac:dyDescent="0.35">
      <c r="A57" s="2" t="s">
        <v>314</v>
      </c>
      <c r="B57" s="2" t="s">
        <v>178</v>
      </c>
      <c r="C57" s="2" t="s">
        <v>282</v>
      </c>
      <c r="D57" s="2"/>
      <c r="E57" s="9">
        <v>0</v>
      </c>
      <c r="F57" s="2"/>
      <c r="G57" s="28"/>
      <c r="H57" s="25"/>
      <c r="I57" s="20"/>
      <c r="K57">
        <f t="shared" si="3"/>
        <v>0</v>
      </c>
    </row>
    <row r="58" spans="1:12" x14ac:dyDescent="0.35">
      <c r="A58" s="2" t="s">
        <v>314</v>
      </c>
      <c r="B58" s="2" t="s">
        <v>265</v>
      </c>
      <c r="C58" s="2" t="s">
        <v>282</v>
      </c>
      <c r="D58" s="18">
        <v>90</v>
      </c>
      <c r="E58" s="9">
        <v>145</v>
      </c>
      <c r="F58" s="22">
        <v>90</v>
      </c>
      <c r="G58" s="28">
        <v>98</v>
      </c>
      <c r="H58" s="25">
        <v>8</v>
      </c>
      <c r="I58" s="20"/>
      <c r="K58">
        <f t="shared" si="3"/>
        <v>0</v>
      </c>
      <c r="L58" t="s">
        <v>362</v>
      </c>
    </row>
    <row r="59" spans="1:12" x14ac:dyDescent="0.35">
      <c r="A59" s="2" t="s">
        <v>145</v>
      </c>
      <c r="B59" s="2" t="s">
        <v>124</v>
      </c>
      <c r="C59" s="2" t="s">
        <v>66</v>
      </c>
      <c r="D59" s="2">
        <v>500</v>
      </c>
      <c r="E59" s="10">
        <v>500</v>
      </c>
      <c r="F59" s="2"/>
      <c r="G59" s="28"/>
      <c r="H59" s="25"/>
      <c r="I59" s="20"/>
      <c r="K59">
        <f t="shared" si="3"/>
        <v>0</v>
      </c>
    </row>
    <row r="60" spans="1:12" x14ac:dyDescent="0.35">
      <c r="A60" s="2" t="s">
        <v>145</v>
      </c>
      <c r="B60" s="2" t="s">
        <v>241</v>
      </c>
      <c r="C60" s="2" t="s">
        <v>66</v>
      </c>
      <c r="D60" s="2">
        <v>500</v>
      </c>
      <c r="E60" s="10">
        <v>500</v>
      </c>
      <c r="F60" s="2"/>
      <c r="G60" s="28"/>
      <c r="H60" s="25"/>
      <c r="I60" s="20"/>
      <c r="K60">
        <f t="shared" si="3"/>
        <v>0</v>
      </c>
    </row>
    <row r="61" spans="1:12" x14ac:dyDescent="0.35">
      <c r="A61" s="2" t="s">
        <v>145</v>
      </c>
      <c r="B61" s="2" t="s">
        <v>233</v>
      </c>
      <c r="C61" s="2" t="s">
        <v>66</v>
      </c>
      <c r="D61" s="2">
        <v>500</v>
      </c>
      <c r="E61" s="10">
        <v>500</v>
      </c>
      <c r="F61" s="2"/>
      <c r="G61" s="28"/>
      <c r="H61" s="25"/>
      <c r="I61" s="20"/>
      <c r="K61">
        <f t="shared" si="3"/>
        <v>0</v>
      </c>
    </row>
    <row r="62" spans="1:12" x14ac:dyDescent="0.35">
      <c r="A62" s="2" t="s">
        <v>145</v>
      </c>
      <c r="B62" s="2" t="s">
        <v>95</v>
      </c>
      <c r="C62" s="2" t="s">
        <v>66</v>
      </c>
      <c r="D62" s="2"/>
      <c r="E62" s="10">
        <v>0</v>
      </c>
      <c r="F62" s="2"/>
      <c r="G62" s="28"/>
      <c r="H62" s="25"/>
      <c r="I62" s="20"/>
      <c r="K62">
        <f t="shared" si="3"/>
        <v>0</v>
      </c>
    </row>
    <row r="63" spans="1:12" x14ac:dyDescent="0.35">
      <c r="A63" s="2" t="s">
        <v>145</v>
      </c>
      <c r="B63" s="2" t="s">
        <v>41</v>
      </c>
      <c r="C63" s="18" t="s">
        <v>66</v>
      </c>
      <c r="D63" s="2">
        <v>271</v>
      </c>
      <c r="E63" s="10">
        <v>274</v>
      </c>
      <c r="F63" s="22">
        <f>D63+D62+D61+D60+D59</f>
        <v>1771</v>
      </c>
      <c r="G63" s="28">
        <v>2299</v>
      </c>
      <c r="H63" s="25">
        <v>504</v>
      </c>
      <c r="I63" s="20"/>
      <c r="J63">
        <v>24</v>
      </c>
      <c r="K63">
        <f>F63-G63+H63+I63+J63</f>
        <v>0</v>
      </c>
    </row>
    <row r="64" spans="1:12" x14ac:dyDescent="0.35">
      <c r="A64" s="2" t="s">
        <v>301</v>
      </c>
      <c r="B64" s="2" t="s">
        <v>323</v>
      </c>
      <c r="C64" s="2" t="s">
        <v>174</v>
      </c>
      <c r="D64" s="18">
        <v>10</v>
      </c>
      <c r="E64" s="2">
        <v>11</v>
      </c>
      <c r="F64" s="22">
        <v>10</v>
      </c>
      <c r="G64" s="28">
        <v>10</v>
      </c>
      <c r="H64" s="25"/>
      <c r="I64" s="20"/>
      <c r="K64">
        <f t="shared" ref="K64:K73" si="4">F64-G64+H64+I64</f>
        <v>0</v>
      </c>
    </row>
    <row r="65" spans="1:17" x14ac:dyDescent="0.35">
      <c r="A65" s="2" t="s">
        <v>158</v>
      </c>
      <c r="B65" s="2" t="s">
        <v>169</v>
      </c>
      <c r="C65" s="2" t="s">
        <v>225</v>
      </c>
      <c r="D65" s="2">
        <v>6</v>
      </c>
      <c r="E65" s="2">
        <v>13</v>
      </c>
      <c r="F65" s="22">
        <v>6</v>
      </c>
      <c r="G65" s="28">
        <v>6</v>
      </c>
      <c r="H65" s="25"/>
      <c r="I65" s="20"/>
      <c r="K65">
        <f t="shared" si="4"/>
        <v>0</v>
      </c>
      <c r="L65" s="60" t="s">
        <v>375</v>
      </c>
      <c r="M65" s="60"/>
      <c r="N65" s="60"/>
      <c r="O65" s="60"/>
      <c r="P65" s="60"/>
      <c r="Q65" s="60"/>
    </row>
    <row r="66" spans="1:17" x14ac:dyDescent="0.35">
      <c r="A66" s="2" t="s">
        <v>126</v>
      </c>
      <c r="B66" s="2" t="s">
        <v>273</v>
      </c>
      <c r="C66" s="2" t="s">
        <v>278</v>
      </c>
      <c r="D66" s="2"/>
      <c r="E66" s="6">
        <v>0</v>
      </c>
      <c r="F66" s="22"/>
      <c r="G66" s="28"/>
      <c r="H66" s="25"/>
      <c r="I66" s="20"/>
      <c r="K66">
        <f>F66-G66+H66+I66</f>
        <v>0</v>
      </c>
      <c r="L66" s="60"/>
      <c r="M66" s="60"/>
      <c r="N66" s="60"/>
      <c r="O66" s="60"/>
      <c r="P66" s="60"/>
      <c r="Q66" s="60"/>
    </row>
    <row r="67" spans="1:17" x14ac:dyDescent="0.35">
      <c r="A67" s="2" t="s">
        <v>126</v>
      </c>
      <c r="B67" s="2" t="s">
        <v>157</v>
      </c>
      <c r="C67" s="2" t="s">
        <v>278</v>
      </c>
      <c r="D67" s="2"/>
      <c r="E67" s="6">
        <v>0</v>
      </c>
      <c r="F67" s="22"/>
      <c r="G67" s="28"/>
      <c r="H67" s="25"/>
      <c r="I67" s="20"/>
      <c r="K67">
        <f t="shared" si="4"/>
        <v>0</v>
      </c>
      <c r="L67" s="60"/>
      <c r="M67" s="60"/>
      <c r="N67" s="60"/>
      <c r="O67" s="60"/>
      <c r="P67" s="60"/>
      <c r="Q67" s="60"/>
    </row>
    <row r="68" spans="1:17" x14ac:dyDescent="0.35">
      <c r="A68" s="2" t="s">
        <v>126</v>
      </c>
      <c r="B68" s="2" t="s">
        <v>273</v>
      </c>
      <c r="C68" s="2" t="s">
        <v>278</v>
      </c>
      <c r="D68" s="18">
        <v>59</v>
      </c>
      <c r="E68" s="6">
        <v>85</v>
      </c>
      <c r="F68" s="22">
        <v>59</v>
      </c>
      <c r="G68" s="28">
        <v>76</v>
      </c>
      <c r="H68" s="25">
        <v>17</v>
      </c>
      <c r="I68" s="20"/>
      <c r="K68">
        <f t="shared" si="4"/>
        <v>0</v>
      </c>
      <c r="L68" s="60"/>
      <c r="M68" s="60"/>
      <c r="N68" s="60"/>
      <c r="O68" s="60"/>
      <c r="P68" s="60"/>
      <c r="Q68" s="60"/>
    </row>
    <row r="69" spans="1:17" x14ac:dyDescent="0.35">
      <c r="A69" s="2" t="s">
        <v>321</v>
      </c>
      <c r="B69" s="2" t="s">
        <v>69</v>
      </c>
      <c r="C69" s="2" t="s">
        <v>199</v>
      </c>
      <c r="D69" s="2"/>
      <c r="E69" s="8">
        <v>0</v>
      </c>
      <c r="F69" s="22"/>
      <c r="G69" s="28"/>
      <c r="H69" s="25"/>
      <c r="I69" s="20"/>
      <c r="K69">
        <f t="shared" si="4"/>
        <v>0</v>
      </c>
      <c r="L69" s="60" t="s">
        <v>380</v>
      </c>
      <c r="M69" s="60"/>
      <c r="N69" s="60"/>
      <c r="O69" s="60"/>
      <c r="P69" s="60"/>
      <c r="Q69" s="60"/>
    </row>
    <row r="70" spans="1:17" x14ac:dyDescent="0.35">
      <c r="A70" s="2" t="s">
        <v>321</v>
      </c>
      <c r="B70" s="2" t="s">
        <v>16</v>
      </c>
      <c r="C70" s="2" t="s">
        <v>199</v>
      </c>
      <c r="D70" s="2"/>
      <c r="E70" s="8">
        <v>0</v>
      </c>
      <c r="F70" s="22"/>
      <c r="G70" s="28"/>
      <c r="H70" s="25"/>
      <c r="I70" s="20"/>
      <c r="K70">
        <f t="shared" si="4"/>
        <v>0</v>
      </c>
      <c r="L70" s="60"/>
      <c r="M70" s="60"/>
      <c r="N70" s="60"/>
      <c r="O70" s="60"/>
      <c r="P70" s="60"/>
      <c r="Q70" s="60"/>
    </row>
    <row r="71" spans="1:17" x14ac:dyDescent="0.35">
      <c r="A71" s="2" t="s">
        <v>321</v>
      </c>
      <c r="B71" s="2" t="s">
        <v>185</v>
      </c>
      <c r="C71" s="2" t="s">
        <v>199</v>
      </c>
      <c r="D71" s="2">
        <v>500</v>
      </c>
      <c r="E71" s="8">
        <v>500</v>
      </c>
      <c r="F71" s="22"/>
      <c r="G71" s="28"/>
      <c r="H71" s="25"/>
      <c r="I71" s="20"/>
      <c r="K71">
        <f>F71-G71+H71+I71</f>
        <v>0</v>
      </c>
    </row>
    <row r="72" spans="1:17" x14ac:dyDescent="0.35">
      <c r="A72" s="2" t="s">
        <v>321</v>
      </c>
      <c r="B72" s="2" t="s">
        <v>181</v>
      </c>
      <c r="C72" s="2" t="s">
        <v>199</v>
      </c>
      <c r="D72" s="2">
        <v>234</v>
      </c>
      <c r="E72" s="8">
        <v>236</v>
      </c>
      <c r="F72" s="22"/>
      <c r="G72" s="28"/>
      <c r="H72" s="25"/>
      <c r="I72" s="20"/>
      <c r="K72">
        <f t="shared" si="4"/>
        <v>0</v>
      </c>
    </row>
    <row r="73" spans="1:17" x14ac:dyDescent="0.35">
      <c r="A73" s="2" t="s">
        <v>321</v>
      </c>
      <c r="B73" s="2" t="s">
        <v>60</v>
      </c>
      <c r="C73" s="2" t="s">
        <v>199</v>
      </c>
      <c r="D73" s="2">
        <v>500</v>
      </c>
      <c r="E73" s="8">
        <v>500</v>
      </c>
      <c r="F73" s="22">
        <f>D73+D72+D71+D70+D69</f>
        <v>1234</v>
      </c>
      <c r="G73" s="28">
        <v>1470</v>
      </c>
      <c r="H73" s="25">
        <v>222</v>
      </c>
      <c r="I73" s="20">
        <v>12</v>
      </c>
      <c r="K73">
        <f t="shared" si="4"/>
        <v>-2</v>
      </c>
    </row>
    <row r="74" spans="1:17" x14ac:dyDescent="0.35">
      <c r="A74" s="2" t="s">
        <v>209</v>
      </c>
      <c r="B74" s="2" t="s">
        <v>122</v>
      </c>
      <c r="C74" s="2" t="s">
        <v>87</v>
      </c>
      <c r="D74" s="2">
        <v>500</v>
      </c>
      <c r="E74" s="11">
        <v>500</v>
      </c>
      <c r="F74" s="2"/>
      <c r="G74" s="28"/>
      <c r="H74" s="25"/>
      <c r="I74" s="20"/>
      <c r="K74">
        <f>F74-G74+H74+I74</f>
        <v>0</v>
      </c>
    </row>
    <row r="75" spans="1:17" x14ac:dyDescent="0.35">
      <c r="A75" s="2" t="s">
        <v>209</v>
      </c>
      <c r="B75" s="2" t="s">
        <v>336</v>
      </c>
      <c r="C75" s="2" t="s">
        <v>87</v>
      </c>
      <c r="D75" s="2">
        <v>500</v>
      </c>
      <c r="E75" s="11">
        <v>500</v>
      </c>
      <c r="F75" s="2"/>
      <c r="G75" s="28"/>
      <c r="H75" s="25"/>
      <c r="I75" s="20"/>
      <c r="K75">
        <f t="shared" ref="K75:K83" si="5">F75-G75+H75+I75</f>
        <v>0</v>
      </c>
    </row>
    <row r="76" spans="1:17" x14ac:dyDescent="0.35">
      <c r="A76" s="2" t="s">
        <v>209</v>
      </c>
      <c r="B76" s="2" t="s">
        <v>4</v>
      </c>
      <c r="C76" s="2" t="s">
        <v>87</v>
      </c>
      <c r="D76" s="2">
        <v>500</v>
      </c>
      <c r="E76" s="11">
        <v>500</v>
      </c>
      <c r="F76" s="2"/>
      <c r="G76" s="28"/>
      <c r="H76" s="25"/>
      <c r="I76" s="20"/>
      <c r="K76">
        <f t="shared" si="5"/>
        <v>0</v>
      </c>
    </row>
    <row r="77" spans="1:17" x14ac:dyDescent="0.35">
      <c r="A77" s="2" t="s">
        <v>209</v>
      </c>
      <c r="B77" s="2" t="s">
        <v>238</v>
      </c>
      <c r="C77" s="2" t="s">
        <v>87</v>
      </c>
      <c r="D77" s="2"/>
      <c r="E77" s="11">
        <v>0</v>
      </c>
      <c r="F77" s="2"/>
      <c r="G77" s="28"/>
      <c r="H77" s="25"/>
      <c r="I77" s="20"/>
      <c r="K77">
        <f t="shared" si="5"/>
        <v>0</v>
      </c>
    </row>
    <row r="78" spans="1:17" x14ac:dyDescent="0.35">
      <c r="A78" s="2" t="s">
        <v>209</v>
      </c>
      <c r="B78" s="2" t="s">
        <v>207</v>
      </c>
      <c r="C78" s="2" t="s">
        <v>87</v>
      </c>
      <c r="D78" s="2">
        <v>121</v>
      </c>
      <c r="E78" s="11">
        <v>127</v>
      </c>
      <c r="F78" s="22">
        <f>D78+D77+D76+D75+D74</f>
        <v>1621</v>
      </c>
      <c r="G78" s="28">
        <v>1756</v>
      </c>
      <c r="H78" s="25">
        <v>129</v>
      </c>
      <c r="I78" s="20">
        <v>6</v>
      </c>
      <c r="K78">
        <f t="shared" si="5"/>
        <v>0</v>
      </c>
    </row>
    <row r="79" spans="1:17" x14ac:dyDescent="0.35">
      <c r="A79" s="2" t="s">
        <v>197</v>
      </c>
      <c r="B79" s="2" t="s">
        <v>263</v>
      </c>
      <c r="C79" s="2" t="s">
        <v>250</v>
      </c>
      <c r="D79" s="2">
        <v>9</v>
      </c>
      <c r="E79" s="2">
        <v>9</v>
      </c>
      <c r="F79" s="22">
        <v>9</v>
      </c>
      <c r="G79" s="28">
        <v>13</v>
      </c>
      <c r="H79" s="25">
        <v>4</v>
      </c>
      <c r="I79" s="20"/>
      <c r="K79">
        <f>F79-G79+H79+I79</f>
        <v>0</v>
      </c>
    </row>
    <row r="80" spans="1:17" x14ac:dyDescent="0.35">
      <c r="A80" s="2" t="s">
        <v>184</v>
      </c>
      <c r="B80" s="2" t="s">
        <v>70</v>
      </c>
      <c r="C80" s="2" t="s">
        <v>76</v>
      </c>
      <c r="D80" s="2">
        <v>33</v>
      </c>
      <c r="E80" s="2">
        <v>33</v>
      </c>
      <c r="F80" s="22">
        <v>33</v>
      </c>
      <c r="G80" s="28">
        <v>39</v>
      </c>
      <c r="H80" s="25">
        <v>6</v>
      </c>
      <c r="I80" s="20"/>
      <c r="K80">
        <f t="shared" si="5"/>
        <v>0</v>
      </c>
    </row>
    <row r="81" spans="1:13" x14ac:dyDescent="0.35">
      <c r="A81" s="2" t="s">
        <v>195</v>
      </c>
      <c r="B81" s="2" t="s">
        <v>114</v>
      </c>
      <c r="C81" s="2" t="s">
        <v>72</v>
      </c>
      <c r="D81" s="2">
        <v>25</v>
      </c>
      <c r="E81" s="2">
        <v>25</v>
      </c>
      <c r="F81" s="22">
        <v>25</v>
      </c>
      <c r="G81" s="28">
        <v>25</v>
      </c>
      <c r="H81" s="25"/>
      <c r="I81" s="20"/>
      <c r="K81">
        <f t="shared" si="5"/>
        <v>0</v>
      </c>
    </row>
    <row r="82" spans="1:13" x14ac:dyDescent="0.35">
      <c r="A82" s="2" t="s">
        <v>208</v>
      </c>
      <c r="B82" s="2" t="s">
        <v>335</v>
      </c>
      <c r="C82" s="2" t="s">
        <v>226</v>
      </c>
      <c r="D82" s="2">
        <v>22</v>
      </c>
      <c r="E82" s="2">
        <v>22</v>
      </c>
      <c r="F82" s="22">
        <v>22</v>
      </c>
      <c r="G82" s="28">
        <v>23</v>
      </c>
      <c r="H82" s="25">
        <v>1</v>
      </c>
      <c r="I82" s="20"/>
      <c r="K82">
        <f t="shared" si="5"/>
        <v>0</v>
      </c>
    </row>
    <row r="83" spans="1:13" x14ac:dyDescent="0.35">
      <c r="A83" s="2" t="s">
        <v>107</v>
      </c>
      <c r="B83" s="2" t="s">
        <v>340</v>
      </c>
      <c r="C83" s="2" t="s">
        <v>327</v>
      </c>
      <c r="D83" s="2">
        <v>25</v>
      </c>
      <c r="E83" s="2">
        <v>28</v>
      </c>
      <c r="F83" s="22">
        <v>25</v>
      </c>
      <c r="G83" s="28">
        <v>29</v>
      </c>
      <c r="H83" s="25">
        <v>4</v>
      </c>
      <c r="I83" s="20"/>
      <c r="K83">
        <f t="shared" si="5"/>
        <v>0</v>
      </c>
    </row>
    <row r="84" spans="1:13" x14ac:dyDescent="0.35">
      <c r="A84" s="2" t="s">
        <v>149</v>
      </c>
      <c r="B84" s="2" t="s">
        <v>239</v>
      </c>
      <c r="C84" s="2" t="s">
        <v>311</v>
      </c>
      <c r="D84" s="2"/>
      <c r="E84" s="12">
        <v>0</v>
      </c>
      <c r="F84" s="2"/>
      <c r="G84" s="28"/>
      <c r="H84" s="25"/>
      <c r="I84" s="20"/>
      <c r="K84">
        <f>F84-G84+H84+I84</f>
        <v>0</v>
      </c>
    </row>
    <row r="85" spans="1:13" x14ac:dyDescent="0.35">
      <c r="A85" s="2" t="s">
        <v>149</v>
      </c>
      <c r="B85" s="2" t="s">
        <v>111</v>
      </c>
      <c r="C85" s="2" t="s">
        <v>311</v>
      </c>
      <c r="D85" s="2">
        <v>500</v>
      </c>
      <c r="E85" s="12">
        <v>500</v>
      </c>
      <c r="F85" s="2"/>
      <c r="G85" s="28"/>
      <c r="H85" s="25"/>
      <c r="I85" s="20"/>
      <c r="K85">
        <f t="shared" ref="K85:K98" si="6">F85-G85+H85+I85</f>
        <v>0</v>
      </c>
    </row>
    <row r="86" spans="1:13" x14ac:dyDescent="0.35">
      <c r="A86" s="2" t="s">
        <v>149</v>
      </c>
      <c r="B86" s="2" t="s">
        <v>239</v>
      </c>
      <c r="C86" s="2" t="s">
        <v>311</v>
      </c>
      <c r="D86" s="55">
        <v>153</v>
      </c>
      <c r="E86" s="12">
        <v>175</v>
      </c>
      <c r="F86" s="2"/>
      <c r="G86" s="28"/>
      <c r="H86" s="25"/>
      <c r="I86" s="20"/>
      <c r="K86">
        <f t="shared" si="6"/>
        <v>0</v>
      </c>
    </row>
    <row r="87" spans="1:13" x14ac:dyDescent="0.35">
      <c r="A87" s="2" t="s">
        <v>149</v>
      </c>
      <c r="B87" s="2" t="s">
        <v>142</v>
      </c>
      <c r="C87" s="2" t="s">
        <v>311</v>
      </c>
      <c r="D87" s="2">
        <v>500</v>
      </c>
      <c r="E87" s="12">
        <v>500</v>
      </c>
      <c r="F87" s="2"/>
      <c r="G87" s="28"/>
      <c r="H87" s="25"/>
      <c r="I87" s="20"/>
      <c r="K87">
        <f t="shared" si="6"/>
        <v>0</v>
      </c>
    </row>
    <row r="88" spans="1:13" x14ac:dyDescent="0.35">
      <c r="A88" s="2" t="s">
        <v>149</v>
      </c>
      <c r="B88" s="2" t="s">
        <v>68</v>
      </c>
      <c r="C88" s="2" t="s">
        <v>311</v>
      </c>
      <c r="D88" s="2">
        <v>500</v>
      </c>
      <c r="E88" s="12">
        <v>482</v>
      </c>
      <c r="F88" s="2"/>
      <c r="G88" s="28"/>
      <c r="H88" s="25"/>
      <c r="I88" s="20"/>
      <c r="K88">
        <f t="shared" si="6"/>
        <v>0</v>
      </c>
    </row>
    <row r="89" spans="1:13" x14ac:dyDescent="0.35">
      <c r="A89" s="2" t="s">
        <v>149</v>
      </c>
      <c r="B89" s="2" t="s">
        <v>109</v>
      </c>
      <c r="C89" s="2" t="s">
        <v>311</v>
      </c>
      <c r="D89" s="2">
        <v>500</v>
      </c>
      <c r="E89" s="12">
        <v>500</v>
      </c>
      <c r="F89" s="2"/>
      <c r="G89" s="28"/>
      <c r="H89" s="25"/>
      <c r="I89" s="20"/>
      <c r="K89">
        <f>F89-G89+H89+I89</f>
        <v>0</v>
      </c>
    </row>
    <row r="90" spans="1:13" x14ac:dyDescent="0.35">
      <c r="A90" s="2" t="s">
        <v>149</v>
      </c>
      <c r="B90" s="2" t="s">
        <v>235</v>
      </c>
      <c r="C90" s="2" t="s">
        <v>311</v>
      </c>
      <c r="D90" s="2"/>
      <c r="E90" s="12">
        <v>0</v>
      </c>
      <c r="F90" s="2"/>
      <c r="G90" s="28"/>
      <c r="H90" s="25"/>
      <c r="I90" s="20"/>
      <c r="K90">
        <f t="shared" si="6"/>
        <v>0</v>
      </c>
    </row>
    <row r="91" spans="1:13" x14ac:dyDescent="0.35">
      <c r="A91" s="2" t="s">
        <v>149</v>
      </c>
      <c r="B91" s="2" t="s">
        <v>293</v>
      </c>
      <c r="C91" s="2" t="s">
        <v>311</v>
      </c>
      <c r="D91" s="2">
        <v>500</v>
      </c>
      <c r="E91" s="12">
        <v>500</v>
      </c>
      <c r="F91" s="2"/>
      <c r="G91" s="28"/>
      <c r="H91" s="25"/>
      <c r="I91" s="20"/>
      <c r="K91">
        <f t="shared" si="6"/>
        <v>0</v>
      </c>
    </row>
    <row r="92" spans="1:13" x14ac:dyDescent="0.35">
      <c r="A92" s="2" t="s">
        <v>149</v>
      </c>
      <c r="B92" s="2" t="s">
        <v>172</v>
      </c>
      <c r="C92" s="2" t="s">
        <v>311</v>
      </c>
      <c r="D92" s="2">
        <v>500</v>
      </c>
      <c r="E92" s="12">
        <v>500</v>
      </c>
      <c r="F92" s="2"/>
      <c r="G92" s="28"/>
      <c r="H92" s="25"/>
      <c r="I92" s="20"/>
      <c r="K92">
        <f t="shared" si="6"/>
        <v>0</v>
      </c>
    </row>
    <row r="93" spans="1:13" x14ac:dyDescent="0.35">
      <c r="A93" s="2" t="s">
        <v>149</v>
      </c>
      <c r="B93" s="2" t="s">
        <v>68</v>
      </c>
      <c r="C93" s="2" t="s">
        <v>311</v>
      </c>
      <c r="D93" s="2"/>
      <c r="E93" s="12">
        <v>15</v>
      </c>
      <c r="F93" s="22">
        <f>D93+D92+D91+D90+D89+D88+D87+D86+D85+D84</f>
        <v>3153</v>
      </c>
      <c r="G93" s="28">
        <v>3342</v>
      </c>
      <c r="H93" s="25">
        <v>180</v>
      </c>
      <c r="I93" s="20">
        <v>6</v>
      </c>
      <c r="J93">
        <v>3</v>
      </c>
      <c r="K93">
        <f>F93-G93+H93+I93+J93</f>
        <v>0</v>
      </c>
      <c r="M93" t="s">
        <v>370</v>
      </c>
    </row>
    <row r="94" spans="1:13" x14ac:dyDescent="0.35">
      <c r="A94" s="2" t="s">
        <v>292</v>
      </c>
      <c r="B94" s="2" t="s">
        <v>298</v>
      </c>
      <c r="C94" s="2" t="s">
        <v>305</v>
      </c>
      <c r="D94" s="2">
        <v>15</v>
      </c>
      <c r="E94" s="2">
        <v>15</v>
      </c>
      <c r="F94" s="22">
        <v>15</v>
      </c>
      <c r="G94" s="28">
        <v>22</v>
      </c>
      <c r="H94" s="25">
        <v>7</v>
      </c>
      <c r="I94" s="20"/>
      <c r="K94">
        <f>F94-G94+H94+I94</f>
        <v>0</v>
      </c>
    </row>
    <row r="95" spans="1:13" x14ac:dyDescent="0.35">
      <c r="A95" s="2" t="s">
        <v>15</v>
      </c>
      <c r="B95" s="2" t="s">
        <v>135</v>
      </c>
      <c r="C95" s="2" t="s">
        <v>270</v>
      </c>
      <c r="D95" s="2">
        <v>48</v>
      </c>
      <c r="E95" s="2">
        <v>48</v>
      </c>
      <c r="F95" s="22">
        <v>48</v>
      </c>
      <c r="G95" s="28">
        <v>60</v>
      </c>
      <c r="H95" s="25">
        <v>12</v>
      </c>
      <c r="I95" s="20"/>
      <c r="K95">
        <f t="shared" si="6"/>
        <v>0</v>
      </c>
    </row>
    <row r="96" spans="1:13" x14ac:dyDescent="0.35">
      <c r="A96" s="2" t="s">
        <v>64</v>
      </c>
      <c r="B96" s="2" t="s">
        <v>237</v>
      </c>
      <c r="C96" s="18" t="s">
        <v>94</v>
      </c>
      <c r="D96" s="2">
        <v>0</v>
      </c>
      <c r="E96" s="6">
        <v>132</v>
      </c>
      <c r="F96" s="22">
        <v>0</v>
      </c>
      <c r="G96" s="28">
        <v>0</v>
      </c>
      <c r="H96" s="25"/>
      <c r="I96" s="20"/>
      <c r="K96">
        <f t="shared" si="6"/>
        <v>0</v>
      </c>
    </row>
    <row r="97" spans="1:12" ht="15" thickBot="1" x14ac:dyDescent="0.4">
      <c r="A97" s="2" t="s">
        <v>103</v>
      </c>
      <c r="B97" s="2" t="s">
        <v>325</v>
      </c>
      <c r="C97" s="2" t="s">
        <v>317</v>
      </c>
      <c r="D97" s="2">
        <v>25</v>
      </c>
      <c r="E97" s="10">
        <v>25</v>
      </c>
      <c r="F97" s="22">
        <v>25</v>
      </c>
      <c r="G97" s="28">
        <v>28</v>
      </c>
      <c r="H97" s="25">
        <v>3</v>
      </c>
      <c r="I97" s="20"/>
      <c r="K97">
        <f t="shared" si="6"/>
        <v>0</v>
      </c>
    </row>
    <row r="98" spans="1:12" x14ac:dyDescent="0.35">
      <c r="A98" s="2" t="s">
        <v>344</v>
      </c>
      <c r="B98" s="2"/>
      <c r="C98" s="18" t="s">
        <v>348</v>
      </c>
      <c r="D98" s="2">
        <v>0</v>
      </c>
      <c r="E98" s="8"/>
      <c r="F98" s="22">
        <v>0</v>
      </c>
      <c r="G98" s="28">
        <v>18</v>
      </c>
      <c r="H98" s="25"/>
      <c r="I98" s="20"/>
      <c r="K98" s="56">
        <f t="shared" si="6"/>
        <v>-18</v>
      </c>
      <c r="L98" t="s">
        <v>377</v>
      </c>
    </row>
    <row r="99" spans="1:12" ht="15" thickBot="1" x14ac:dyDescent="0.4">
      <c r="A99" s="22" t="s">
        <v>296</v>
      </c>
      <c r="B99" s="2" t="s">
        <v>166</v>
      </c>
      <c r="C99" s="2" t="s">
        <v>349</v>
      </c>
      <c r="D99" s="2">
        <v>12</v>
      </c>
      <c r="E99" s="11">
        <v>20</v>
      </c>
      <c r="F99" s="22">
        <v>12</v>
      </c>
      <c r="G99" s="28">
        <v>3</v>
      </c>
      <c r="H99" s="25"/>
      <c r="I99" s="20"/>
      <c r="K99" s="57">
        <f>F99-G99+H99+I99+J99</f>
        <v>9</v>
      </c>
    </row>
    <row r="100" spans="1:12" x14ac:dyDescent="0.35">
      <c r="A100" s="22" t="s">
        <v>192</v>
      </c>
      <c r="B100" s="2" t="s">
        <v>173</v>
      </c>
      <c r="C100" s="2" t="s">
        <v>378</v>
      </c>
      <c r="D100" s="2">
        <v>3</v>
      </c>
      <c r="E100" s="2">
        <v>3</v>
      </c>
      <c r="F100" s="22">
        <v>3</v>
      </c>
      <c r="G100" s="28">
        <v>3</v>
      </c>
      <c r="H100" s="25">
        <v>0</v>
      </c>
      <c r="I100" s="20"/>
      <c r="K100">
        <f t="shared" ref="K100:K163" si="7">F100-G100+H100+I100+J100</f>
        <v>0</v>
      </c>
    </row>
    <row r="101" spans="1:12" x14ac:dyDescent="0.35">
      <c r="A101" s="2" t="s">
        <v>258</v>
      </c>
      <c r="B101" s="2" t="s">
        <v>284</v>
      </c>
      <c r="C101" s="2" t="s">
        <v>133</v>
      </c>
      <c r="D101" s="2"/>
      <c r="E101" s="7">
        <v>0</v>
      </c>
      <c r="F101" s="22"/>
      <c r="G101" s="28"/>
      <c r="H101" s="25"/>
      <c r="I101" s="20"/>
      <c r="K101">
        <f t="shared" si="7"/>
        <v>0</v>
      </c>
    </row>
    <row r="102" spans="1:12" x14ac:dyDescent="0.35">
      <c r="A102" s="2" t="s">
        <v>258</v>
      </c>
      <c r="B102" s="2" t="s">
        <v>303</v>
      </c>
      <c r="C102" s="2" t="s">
        <v>133</v>
      </c>
      <c r="D102" s="2"/>
      <c r="E102" s="7">
        <v>0</v>
      </c>
      <c r="F102" s="22"/>
      <c r="G102" s="28"/>
      <c r="H102" s="25"/>
      <c r="I102" s="20"/>
      <c r="K102">
        <f t="shared" si="7"/>
        <v>0</v>
      </c>
    </row>
    <row r="103" spans="1:12" x14ac:dyDescent="0.35">
      <c r="A103" s="2" t="s">
        <v>258</v>
      </c>
      <c r="B103" s="2" t="s">
        <v>25</v>
      </c>
      <c r="C103" s="2" t="s">
        <v>133</v>
      </c>
      <c r="D103" s="2"/>
      <c r="E103" s="7">
        <v>0</v>
      </c>
      <c r="F103" s="22"/>
      <c r="G103" s="28"/>
      <c r="H103" s="25"/>
      <c r="I103" s="20"/>
      <c r="K103">
        <f t="shared" si="7"/>
        <v>0</v>
      </c>
    </row>
    <row r="104" spans="1:12" x14ac:dyDescent="0.35">
      <c r="A104" s="2" t="s">
        <v>258</v>
      </c>
      <c r="B104" s="2" t="s">
        <v>60</v>
      </c>
      <c r="C104" s="2" t="s">
        <v>133</v>
      </c>
      <c r="D104" s="2"/>
      <c r="E104" s="7">
        <v>0</v>
      </c>
      <c r="F104" s="22"/>
      <c r="G104" s="28"/>
      <c r="H104" s="25"/>
      <c r="I104" s="20"/>
      <c r="K104">
        <f t="shared" si="7"/>
        <v>0</v>
      </c>
    </row>
    <row r="105" spans="1:12" x14ac:dyDescent="0.35">
      <c r="A105" s="2" t="s">
        <v>258</v>
      </c>
      <c r="B105" s="2" t="s">
        <v>110</v>
      </c>
      <c r="C105" s="2" t="s">
        <v>133</v>
      </c>
      <c r="D105" s="2">
        <v>393</v>
      </c>
      <c r="E105" s="7">
        <v>406</v>
      </c>
      <c r="F105" s="22"/>
      <c r="G105" s="28"/>
      <c r="H105" s="25"/>
      <c r="I105" s="20"/>
      <c r="K105">
        <f t="shared" si="7"/>
        <v>0</v>
      </c>
      <c r="L105" t="s">
        <v>363</v>
      </c>
    </row>
    <row r="106" spans="1:12" x14ac:dyDescent="0.35">
      <c r="A106" s="2" t="s">
        <v>258</v>
      </c>
      <c r="B106" s="2" t="s">
        <v>141</v>
      </c>
      <c r="C106" s="2" t="s">
        <v>133</v>
      </c>
      <c r="D106" s="2"/>
      <c r="E106" s="7">
        <v>0</v>
      </c>
      <c r="F106" s="22">
        <v>393</v>
      </c>
      <c r="G106" s="28">
        <v>970</v>
      </c>
      <c r="H106" s="25">
        <v>558</v>
      </c>
      <c r="I106" s="20"/>
      <c r="K106">
        <f t="shared" si="7"/>
        <v>-19</v>
      </c>
      <c r="L106" t="s">
        <v>376</v>
      </c>
    </row>
    <row r="107" spans="1:12" x14ac:dyDescent="0.35">
      <c r="A107" s="2" t="s">
        <v>137</v>
      </c>
      <c r="B107" s="2" t="s">
        <v>62</v>
      </c>
      <c r="C107" s="2" t="s">
        <v>12</v>
      </c>
      <c r="D107" s="2"/>
      <c r="E107" s="4">
        <v>43</v>
      </c>
      <c r="F107" s="2"/>
      <c r="G107" s="28"/>
      <c r="H107" s="25"/>
      <c r="I107" s="20"/>
      <c r="K107">
        <f t="shared" si="7"/>
        <v>0</v>
      </c>
    </row>
    <row r="108" spans="1:12" x14ac:dyDescent="0.35">
      <c r="A108" s="2" t="s">
        <v>137</v>
      </c>
      <c r="B108" s="2" t="s">
        <v>138</v>
      </c>
      <c r="C108" s="2" t="s">
        <v>12</v>
      </c>
      <c r="D108" s="18">
        <v>82</v>
      </c>
      <c r="E108" s="4">
        <v>38</v>
      </c>
      <c r="F108" s="2">
        <v>82</v>
      </c>
      <c r="G108" s="28">
        <v>82</v>
      </c>
      <c r="H108" s="25">
        <v>6</v>
      </c>
      <c r="I108" s="20"/>
      <c r="K108">
        <f t="shared" si="7"/>
        <v>6</v>
      </c>
      <c r="L108" t="s">
        <v>379</v>
      </c>
    </row>
    <row r="109" spans="1:12" x14ac:dyDescent="0.35">
      <c r="A109" s="2" t="s">
        <v>260</v>
      </c>
      <c r="B109" s="2" t="s">
        <v>218</v>
      </c>
      <c r="C109" s="2" t="s">
        <v>52</v>
      </c>
      <c r="D109" s="2">
        <v>500</v>
      </c>
      <c r="E109" s="6">
        <v>500</v>
      </c>
      <c r="F109" s="2"/>
      <c r="G109" s="28"/>
      <c r="H109" s="25"/>
      <c r="I109" s="20"/>
      <c r="K109">
        <f t="shared" si="7"/>
        <v>0</v>
      </c>
    </row>
    <row r="110" spans="1:12" x14ac:dyDescent="0.35">
      <c r="A110" s="2" t="s">
        <v>260</v>
      </c>
      <c r="B110" s="2" t="s">
        <v>131</v>
      </c>
      <c r="C110" s="2" t="s">
        <v>52</v>
      </c>
      <c r="D110" s="2">
        <v>500</v>
      </c>
      <c r="E110" s="6">
        <v>500</v>
      </c>
      <c r="F110" s="2"/>
      <c r="G110" s="28"/>
      <c r="H110" s="25"/>
      <c r="I110" s="20"/>
      <c r="K110">
        <f t="shared" si="7"/>
        <v>0</v>
      </c>
    </row>
    <row r="111" spans="1:12" x14ac:dyDescent="0.35">
      <c r="A111" s="2" t="s">
        <v>260</v>
      </c>
      <c r="B111" s="2" t="s">
        <v>128</v>
      </c>
      <c r="C111" s="2" t="s">
        <v>52</v>
      </c>
      <c r="D111" s="2">
        <v>500</v>
      </c>
      <c r="E111" s="6">
        <v>500</v>
      </c>
      <c r="F111" s="2"/>
      <c r="G111" s="28"/>
      <c r="H111" s="25"/>
      <c r="I111" s="20"/>
      <c r="K111">
        <f t="shared" si="7"/>
        <v>0</v>
      </c>
    </row>
    <row r="112" spans="1:12" x14ac:dyDescent="0.35">
      <c r="A112" s="2" t="s">
        <v>260</v>
      </c>
      <c r="B112" s="2" t="s">
        <v>89</v>
      </c>
      <c r="C112" s="2" t="s">
        <v>52</v>
      </c>
      <c r="D112" s="2"/>
      <c r="E112" s="6">
        <v>0</v>
      </c>
      <c r="F112" s="2"/>
      <c r="G112" s="28"/>
      <c r="H112" s="25"/>
      <c r="I112" s="20"/>
      <c r="K112">
        <f t="shared" si="7"/>
        <v>0</v>
      </c>
    </row>
    <row r="113" spans="1:12" x14ac:dyDescent="0.35">
      <c r="A113" s="2" t="s">
        <v>260</v>
      </c>
      <c r="B113" s="2" t="s">
        <v>176</v>
      </c>
      <c r="C113" s="2" t="s">
        <v>52</v>
      </c>
      <c r="D113" s="2"/>
      <c r="E113" s="6">
        <v>0</v>
      </c>
      <c r="F113" s="2"/>
      <c r="G113" s="28"/>
      <c r="H113" s="25"/>
      <c r="I113" s="20"/>
      <c r="K113">
        <f t="shared" si="7"/>
        <v>0</v>
      </c>
    </row>
    <row r="114" spans="1:12" x14ac:dyDescent="0.35">
      <c r="A114" s="2" t="s">
        <v>260</v>
      </c>
      <c r="B114" s="2" t="s">
        <v>144</v>
      </c>
      <c r="C114" s="2" t="s">
        <v>52</v>
      </c>
      <c r="D114" s="2">
        <v>500</v>
      </c>
      <c r="E114" s="6">
        <v>500</v>
      </c>
      <c r="F114" s="2"/>
      <c r="G114" s="28"/>
      <c r="H114" s="25"/>
      <c r="I114" s="20"/>
      <c r="K114">
        <f t="shared" si="7"/>
        <v>0</v>
      </c>
    </row>
    <row r="115" spans="1:12" x14ac:dyDescent="0.35">
      <c r="A115" s="2" t="s">
        <v>260</v>
      </c>
      <c r="B115" s="2" t="s">
        <v>147</v>
      </c>
      <c r="C115" s="2" t="s">
        <v>52</v>
      </c>
      <c r="D115" s="2">
        <v>500</v>
      </c>
      <c r="E115" s="6">
        <v>500</v>
      </c>
      <c r="F115" s="2"/>
      <c r="G115" s="28"/>
      <c r="H115" s="25"/>
      <c r="I115" s="20"/>
      <c r="K115">
        <f t="shared" si="7"/>
        <v>0</v>
      </c>
    </row>
    <row r="116" spans="1:12" x14ac:dyDescent="0.35">
      <c r="A116" s="2" t="s">
        <v>260</v>
      </c>
      <c r="B116" s="2" t="s">
        <v>331</v>
      </c>
      <c r="C116" s="2" t="s">
        <v>52</v>
      </c>
      <c r="D116" s="2">
        <v>500</v>
      </c>
      <c r="E116" s="6">
        <v>500</v>
      </c>
      <c r="F116" s="2"/>
      <c r="G116" s="28"/>
      <c r="H116" s="25"/>
      <c r="I116" s="20"/>
      <c r="K116">
        <f t="shared" si="7"/>
        <v>0</v>
      </c>
    </row>
    <row r="117" spans="1:12" x14ac:dyDescent="0.35">
      <c r="A117" s="2" t="s">
        <v>260</v>
      </c>
      <c r="B117" s="2" t="s">
        <v>242</v>
      </c>
      <c r="C117" s="2" t="s">
        <v>52</v>
      </c>
      <c r="D117" s="2">
        <v>500</v>
      </c>
      <c r="E117" s="6">
        <v>500</v>
      </c>
      <c r="F117" s="2"/>
      <c r="G117" s="28"/>
      <c r="H117" s="25"/>
      <c r="I117" s="20"/>
      <c r="K117">
        <f t="shared" si="7"/>
        <v>0</v>
      </c>
    </row>
    <row r="118" spans="1:12" x14ac:dyDescent="0.35">
      <c r="A118" s="2" t="s">
        <v>260</v>
      </c>
      <c r="B118" s="2" t="s">
        <v>333</v>
      </c>
      <c r="C118" s="2" t="s">
        <v>52</v>
      </c>
      <c r="D118" s="2"/>
      <c r="E118" s="6">
        <v>0</v>
      </c>
      <c r="F118" s="2"/>
      <c r="G118" s="28"/>
      <c r="H118" s="25"/>
      <c r="I118" s="20"/>
      <c r="K118">
        <f t="shared" si="7"/>
        <v>0</v>
      </c>
    </row>
    <row r="119" spans="1:12" x14ac:dyDescent="0.35">
      <c r="A119" s="2" t="s">
        <v>260</v>
      </c>
      <c r="B119" s="2" t="s">
        <v>299</v>
      </c>
      <c r="C119" s="2" t="s">
        <v>52</v>
      </c>
      <c r="D119" s="2">
        <v>459</v>
      </c>
      <c r="E119" s="6">
        <v>462</v>
      </c>
      <c r="F119" s="2"/>
      <c r="G119" s="28"/>
      <c r="H119" s="25"/>
      <c r="I119" s="20"/>
      <c r="K119">
        <f t="shared" si="7"/>
        <v>0</v>
      </c>
    </row>
    <row r="120" spans="1:12" x14ac:dyDescent="0.35">
      <c r="A120" s="2" t="s">
        <v>260</v>
      </c>
      <c r="B120" s="2" t="s">
        <v>34</v>
      </c>
      <c r="C120" s="2" t="s">
        <v>52</v>
      </c>
      <c r="D120" s="2"/>
      <c r="E120" s="6">
        <v>0</v>
      </c>
      <c r="F120" s="2"/>
      <c r="G120" s="28"/>
      <c r="H120" s="25"/>
      <c r="I120" s="20"/>
      <c r="K120">
        <f t="shared" si="7"/>
        <v>0</v>
      </c>
    </row>
    <row r="121" spans="1:12" x14ac:dyDescent="0.35">
      <c r="A121" s="2" t="s">
        <v>260</v>
      </c>
      <c r="B121" s="2" t="s">
        <v>17</v>
      </c>
      <c r="C121" s="2" t="s">
        <v>52</v>
      </c>
      <c r="D121" s="2">
        <v>500</v>
      </c>
      <c r="E121" s="6">
        <v>500</v>
      </c>
      <c r="F121" s="2"/>
      <c r="G121" s="28"/>
      <c r="H121" s="25"/>
      <c r="I121" s="20"/>
      <c r="K121">
        <f t="shared" si="7"/>
        <v>0</v>
      </c>
    </row>
    <row r="122" spans="1:12" x14ac:dyDescent="0.35">
      <c r="A122" s="2" t="s">
        <v>260</v>
      </c>
      <c r="B122" s="2" t="s">
        <v>276</v>
      </c>
      <c r="C122" s="2" t="s">
        <v>52</v>
      </c>
      <c r="D122" s="2"/>
      <c r="E122" s="6">
        <v>0</v>
      </c>
      <c r="F122" s="2"/>
      <c r="G122" s="28"/>
      <c r="H122" s="25"/>
      <c r="I122" s="20"/>
      <c r="K122">
        <f t="shared" si="7"/>
        <v>0</v>
      </c>
    </row>
    <row r="123" spans="1:12" x14ac:dyDescent="0.35">
      <c r="A123" s="2" t="s">
        <v>260</v>
      </c>
      <c r="B123" s="2" t="s">
        <v>300</v>
      </c>
      <c r="C123" s="2" t="s">
        <v>52</v>
      </c>
      <c r="D123" s="2"/>
      <c r="E123" s="6">
        <v>0</v>
      </c>
      <c r="F123" s="2"/>
      <c r="G123" s="28"/>
      <c r="H123" s="25"/>
      <c r="I123" s="20"/>
      <c r="K123">
        <f t="shared" si="7"/>
        <v>0</v>
      </c>
    </row>
    <row r="124" spans="1:12" x14ac:dyDescent="0.35">
      <c r="A124" s="2" t="s">
        <v>260</v>
      </c>
      <c r="B124" s="2" t="s">
        <v>247</v>
      </c>
      <c r="C124" s="2" t="s">
        <v>52</v>
      </c>
      <c r="D124" s="2">
        <v>500</v>
      </c>
      <c r="E124" s="6">
        <v>500</v>
      </c>
      <c r="F124" s="2"/>
      <c r="G124" s="28"/>
      <c r="H124" s="25"/>
      <c r="I124" s="20"/>
      <c r="K124">
        <f t="shared" si="7"/>
        <v>0</v>
      </c>
    </row>
    <row r="125" spans="1:12" x14ac:dyDescent="0.35">
      <c r="A125" s="2" t="s">
        <v>260</v>
      </c>
      <c r="B125" s="2" t="s">
        <v>157</v>
      </c>
      <c r="C125" s="2" t="s">
        <v>52</v>
      </c>
      <c r="D125" s="2">
        <v>500</v>
      </c>
      <c r="E125" s="6">
        <v>500</v>
      </c>
      <c r="F125" s="2"/>
      <c r="G125" s="28"/>
      <c r="H125" s="25"/>
      <c r="I125" s="20"/>
      <c r="K125">
        <f t="shared" si="7"/>
        <v>0</v>
      </c>
    </row>
    <row r="126" spans="1:12" x14ac:dyDescent="0.35">
      <c r="A126" s="2" t="s">
        <v>260</v>
      </c>
      <c r="B126" s="2" t="s">
        <v>99</v>
      </c>
      <c r="C126" s="2" t="s">
        <v>52</v>
      </c>
      <c r="D126" s="2">
        <v>500</v>
      </c>
      <c r="E126" s="6">
        <v>500</v>
      </c>
      <c r="F126" s="22">
        <f>D126+D125+D124+D123+D122+D121+D120+D119+D118+D117+D116+D115+D114+D113+D112+D111+D110+D109</f>
        <v>5959</v>
      </c>
      <c r="G126" s="28">
        <v>7255</v>
      </c>
      <c r="H126" s="25">
        <v>1236</v>
      </c>
      <c r="I126" s="20">
        <v>48</v>
      </c>
      <c r="J126">
        <v>12</v>
      </c>
      <c r="K126">
        <f>F126-G126+H126+I126+J126</f>
        <v>0</v>
      </c>
    </row>
    <row r="127" spans="1:12" x14ac:dyDescent="0.35">
      <c r="A127" s="2" t="s">
        <v>246</v>
      </c>
      <c r="B127" s="2" t="s">
        <v>202</v>
      </c>
      <c r="C127" s="2" t="s">
        <v>108</v>
      </c>
      <c r="D127" s="2">
        <v>0</v>
      </c>
      <c r="E127" s="2">
        <v>1</v>
      </c>
      <c r="F127" s="22">
        <v>0</v>
      </c>
      <c r="G127" s="28">
        <v>1</v>
      </c>
      <c r="H127" s="25"/>
      <c r="I127" s="20"/>
      <c r="K127">
        <f t="shared" si="7"/>
        <v>-1</v>
      </c>
      <c r="L127" t="s">
        <v>359</v>
      </c>
    </row>
    <row r="128" spans="1:12" x14ac:dyDescent="0.35">
      <c r="A128" s="2" t="s">
        <v>346</v>
      </c>
      <c r="B128" s="2"/>
      <c r="C128" s="2" t="s">
        <v>347</v>
      </c>
      <c r="D128" s="2">
        <v>0</v>
      </c>
      <c r="E128" s="2"/>
      <c r="F128" s="22">
        <v>0</v>
      </c>
      <c r="G128" s="28">
        <v>13</v>
      </c>
      <c r="H128" s="25"/>
      <c r="I128" s="20"/>
      <c r="K128">
        <f t="shared" si="7"/>
        <v>-13</v>
      </c>
      <c r="L128" t="s">
        <v>359</v>
      </c>
    </row>
    <row r="129" spans="1:11" x14ac:dyDescent="0.35">
      <c r="A129" s="2" t="s">
        <v>232</v>
      </c>
      <c r="B129" s="2" t="s">
        <v>187</v>
      </c>
      <c r="C129" s="2" t="s">
        <v>339</v>
      </c>
      <c r="D129" s="2">
        <v>14</v>
      </c>
      <c r="E129" s="2">
        <v>32</v>
      </c>
      <c r="F129" s="22">
        <v>14</v>
      </c>
      <c r="G129" s="28">
        <v>14</v>
      </c>
      <c r="H129" s="25"/>
      <c r="I129" s="20"/>
      <c r="K129">
        <f t="shared" si="7"/>
        <v>0</v>
      </c>
    </row>
    <row r="130" spans="1:11" x14ac:dyDescent="0.35">
      <c r="A130" s="2" t="s">
        <v>163</v>
      </c>
      <c r="B130" s="2" t="s">
        <v>28</v>
      </c>
      <c r="C130" s="2" t="s">
        <v>167</v>
      </c>
      <c r="D130" s="2"/>
      <c r="E130" s="11">
        <v>0</v>
      </c>
      <c r="F130" s="22"/>
      <c r="G130" s="28"/>
      <c r="H130" s="25"/>
      <c r="I130" s="20"/>
      <c r="K130">
        <f t="shared" si="7"/>
        <v>0</v>
      </c>
    </row>
    <row r="131" spans="1:11" x14ac:dyDescent="0.35">
      <c r="A131" s="2" t="s">
        <v>163</v>
      </c>
      <c r="B131" s="2" t="s">
        <v>326</v>
      </c>
      <c r="C131" s="2" t="s">
        <v>167</v>
      </c>
      <c r="D131" s="2"/>
      <c r="E131" s="11">
        <v>0</v>
      </c>
      <c r="F131" s="22"/>
      <c r="G131" s="28"/>
      <c r="H131" s="25"/>
      <c r="I131" s="20"/>
      <c r="K131">
        <f t="shared" si="7"/>
        <v>0</v>
      </c>
    </row>
    <row r="132" spans="1:11" x14ac:dyDescent="0.35">
      <c r="A132" s="2" t="s">
        <v>163</v>
      </c>
      <c r="B132" s="2" t="s">
        <v>281</v>
      </c>
      <c r="C132" s="2" t="s">
        <v>167</v>
      </c>
      <c r="D132" s="2">
        <v>184</v>
      </c>
      <c r="E132" s="11">
        <v>261</v>
      </c>
      <c r="F132" s="22">
        <v>184</v>
      </c>
      <c r="G132" s="28">
        <v>211</v>
      </c>
      <c r="H132" s="25">
        <v>22</v>
      </c>
      <c r="I132" s="20"/>
      <c r="K132">
        <f t="shared" si="7"/>
        <v>-5</v>
      </c>
    </row>
    <row r="133" spans="1:11" x14ac:dyDescent="0.35">
      <c r="A133" s="2" t="s">
        <v>190</v>
      </c>
      <c r="B133" s="2" t="s">
        <v>49</v>
      </c>
      <c r="C133" s="2" t="s">
        <v>170</v>
      </c>
      <c r="D133" s="2">
        <v>500</v>
      </c>
      <c r="E133" s="7">
        <v>500</v>
      </c>
      <c r="F133" s="22"/>
      <c r="G133" s="28"/>
      <c r="H133" s="25"/>
      <c r="I133" s="20"/>
      <c r="K133">
        <f t="shared" si="7"/>
        <v>0</v>
      </c>
    </row>
    <row r="134" spans="1:11" x14ac:dyDescent="0.35">
      <c r="A134" s="2" t="s">
        <v>190</v>
      </c>
      <c r="B134" s="2" t="s">
        <v>248</v>
      </c>
      <c r="C134" s="2" t="s">
        <v>170</v>
      </c>
      <c r="D134" s="2">
        <v>491</v>
      </c>
      <c r="E134" s="7">
        <v>492</v>
      </c>
      <c r="F134" s="22"/>
      <c r="G134" s="28"/>
      <c r="H134" s="25"/>
      <c r="I134" s="20"/>
      <c r="K134">
        <f t="shared" si="7"/>
        <v>0</v>
      </c>
    </row>
    <row r="135" spans="1:11" x14ac:dyDescent="0.35">
      <c r="A135" s="2" t="s">
        <v>190</v>
      </c>
      <c r="B135" s="2" t="s">
        <v>96</v>
      </c>
      <c r="C135" s="2" t="s">
        <v>170</v>
      </c>
      <c r="D135" s="2"/>
      <c r="E135" s="7">
        <v>0</v>
      </c>
      <c r="F135" s="22">
        <f>D135+D134+D133</f>
        <v>991</v>
      </c>
      <c r="G135" s="28">
        <v>1076</v>
      </c>
      <c r="H135" s="25">
        <v>78</v>
      </c>
      <c r="I135" s="20"/>
      <c r="J135">
        <v>6</v>
      </c>
      <c r="K135">
        <f>F135-G135+H135+I135+J135</f>
        <v>-1</v>
      </c>
    </row>
    <row r="136" spans="1:11" x14ac:dyDescent="0.35">
      <c r="A136" s="2" t="s">
        <v>55</v>
      </c>
      <c r="B136" s="2" t="s">
        <v>30</v>
      </c>
      <c r="C136" s="2" t="s">
        <v>211</v>
      </c>
      <c r="D136" s="2">
        <v>4</v>
      </c>
      <c r="E136" s="2">
        <v>4</v>
      </c>
      <c r="F136" s="22">
        <v>4</v>
      </c>
      <c r="G136" s="28">
        <v>4</v>
      </c>
      <c r="H136" s="25"/>
      <c r="I136" s="20"/>
      <c r="K136">
        <f t="shared" si="7"/>
        <v>0</v>
      </c>
    </row>
    <row r="137" spans="1:11" x14ac:dyDescent="0.35">
      <c r="A137" s="2" t="s">
        <v>206</v>
      </c>
      <c r="B137" s="2" t="s">
        <v>213</v>
      </c>
      <c r="C137" s="2" t="s">
        <v>272</v>
      </c>
      <c r="D137" s="18">
        <v>91</v>
      </c>
      <c r="E137" s="2">
        <v>133</v>
      </c>
      <c r="F137" s="22">
        <v>91</v>
      </c>
      <c r="G137" s="28">
        <v>97</v>
      </c>
      <c r="H137" s="25">
        <v>6</v>
      </c>
      <c r="I137" s="20"/>
      <c r="K137">
        <f t="shared" si="7"/>
        <v>0</v>
      </c>
    </row>
    <row r="138" spans="1:11" x14ac:dyDescent="0.35">
      <c r="A138" s="2" t="s">
        <v>196</v>
      </c>
      <c r="B138" s="2" t="s">
        <v>65</v>
      </c>
      <c r="C138" s="2" t="s">
        <v>127</v>
      </c>
      <c r="D138" s="18">
        <v>56</v>
      </c>
      <c r="E138" s="8">
        <v>59</v>
      </c>
      <c r="F138" s="2"/>
      <c r="G138" s="28"/>
      <c r="H138" s="25"/>
      <c r="I138" s="20"/>
      <c r="K138">
        <f t="shared" si="7"/>
        <v>0</v>
      </c>
    </row>
    <row r="139" spans="1:11" x14ac:dyDescent="0.35">
      <c r="A139" s="2" t="s">
        <v>196</v>
      </c>
      <c r="B139" s="2" t="s">
        <v>216</v>
      </c>
      <c r="C139" s="2" t="s">
        <v>127</v>
      </c>
      <c r="D139" s="2">
        <v>500</v>
      </c>
      <c r="E139" s="8">
        <v>500</v>
      </c>
      <c r="F139" s="2"/>
      <c r="G139" s="28"/>
      <c r="H139" s="25"/>
      <c r="I139" s="20"/>
      <c r="K139">
        <f t="shared" si="7"/>
        <v>0</v>
      </c>
    </row>
    <row r="140" spans="1:11" x14ac:dyDescent="0.35">
      <c r="A140" s="2" t="s">
        <v>196</v>
      </c>
      <c r="B140" s="2" t="s">
        <v>57</v>
      </c>
      <c r="C140" s="2" t="s">
        <v>127</v>
      </c>
      <c r="D140" s="2"/>
      <c r="E140" s="8">
        <v>0</v>
      </c>
      <c r="F140" s="2"/>
      <c r="G140" s="28"/>
      <c r="H140" s="25"/>
      <c r="I140" s="20"/>
      <c r="K140">
        <f t="shared" si="7"/>
        <v>0</v>
      </c>
    </row>
    <row r="141" spans="1:11" x14ac:dyDescent="0.35">
      <c r="A141" s="2" t="s">
        <v>196</v>
      </c>
      <c r="B141" s="2" t="s">
        <v>254</v>
      </c>
      <c r="C141" s="2" t="s">
        <v>127</v>
      </c>
      <c r="D141" s="2"/>
      <c r="E141" s="8">
        <v>0</v>
      </c>
      <c r="F141" s="2"/>
      <c r="G141" s="28"/>
      <c r="H141" s="25"/>
      <c r="I141" s="20"/>
      <c r="K141">
        <f t="shared" si="7"/>
        <v>0</v>
      </c>
    </row>
    <row r="142" spans="1:11" x14ac:dyDescent="0.35">
      <c r="A142" s="2" t="s">
        <v>196</v>
      </c>
      <c r="B142" s="2" t="s">
        <v>243</v>
      </c>
      <c r="C142" s="2" t="s">
        <v>127</v>
      </c>
      <c r="D142" s="2">
        <v>500</v>
      </c>
      <c r="E142" s="8">
        <v>500</v>
      </c>
      <c r="F142" s="22">
        <f>D142+D141+D140+D139+D138</f>
        <v>1056</v>
      </c>
      <c r="G142" s="28">
        <v>1284</v>
      </c>
      <c r="H142" s="25">
        <v>216</v>
      </c>
      <c r="I142" s="20">
        <v>12</v>
      </c>
      <c r="K142">
        <f t="shared" si="7"/>
        <v>0</v>
      </c>
    </row>
    <row r="143" spans="1:11" x14ac:dyDescent="0.35">
      <c r="A143" s="2" t="s">
        <v>100</v>
      </c>
      <c r="B143" s="2" t="s">
        <v>214</v>
      </c>
      <c r="C143" s="2" t="s">
        <v>341</v>
      </c>
      <c r="D143" s="2">
        <v>347</v>
      </c>
      <c r="E143" s="2">
        <v>347</v>
      </c>
      <c r="F143" s="22">
        <v>347</v>
      </c>
      <c r="G143" s="28">
        <v>348</v>
      </c>
      <c r="H143" s="25">
        <v>1</v>
      </c>
      <c r="I143" s="20"/>
      <c r="K143">
        <f t="shared" si="7"/>
        <v>0</v>
      </c>
    </row>
    <row r="144" spans="1:11" x14ac:dyDescent="0.35">
      <c r="A144" s="2" t="s">
        <v>267</v>
      </c>
      <c r="B144" s="2" t="s">
        <v>220</v>
      </c>
      <c r="C144" s="2" t="s">
        <v>81</v>
      </c>
      <c r="D144" s="2"/>
      <c r="E144" s="2">
        <v>0</v>
      </c>
      <c r="F144" s="22">
        <v>0</v>
      </c>
      <c r="G144" s="28">
        <v>4</v>
      </c>
      <c r="H144" s="25">
        <v>4</v>
      </c>
      <c r="I144" s="20"/>
      <c r="K144">
        <f t="shared" si="7"/>
        <v>0</v>
      </c>
    </row>
    <row r="145" spans="1:17" x14ac:dyDescent="0.35">
      <c r="A145" s="2" t="s">
        <v>54</v>
      </c>
      <c r="B145" s="2" t="s">
        <v>123</v>
      </c>
      <c r="C145" s="2" t="s">
        <v>165</v>
      </c>
      <c r="D145" s="2">
        <v>21</v>
      </c>
      <c r="E145" s="2">
        <v>21</v>
      </c>
      <c r="F145" s="22">
        <v>21</v>
      </c>
      <c r="G145" s="28">
        <v>33</v>
      </c>
      <c r="H145" s="25">
        <v>12</v>
      </c>
      <c r="I145" s="20"/>
      <c r="K145">
        <f t="shared" si="7"/>
        <v>0</v>
      </c>
    </row>
    <row r="146" spans="1:17" x14ac:dyDescent="0.35">
      <c r="A146" s="2" t="s">
        <v>257</v>
      </c>
      <c r="B146" s="2" t="s">
        <v>125</v>
      </c>
      <c r="C146" s="2" t="s">
        <v>140</v>
      </c>
      <c r="D146" s="2">
        <v>3</v>
      </c>
      <c r="E146" s="2">
        <v>10</v>
      </c>
      <c r="F146" s="22">
        <v>3</v>
      </c>
      <c r="G146" s="28">
        <v>3</v>
      </c>
      <c r="H146" s="25"/>
      <c r="I146" s="20"/>
      <c r="K146">
        <f t="shared" si="7"/>
        <v>0</v>
      </c>
    </row>
    <row r="147" spans="1:17" x14ac:dyDescent="0.35">
      <c r="A147" s="2" t="s">
        <v>6</v>
      </c>
      <c r="B147" s="2" t="s">
        <v>279</v>
      </c>
      <c r="C147" s="2" t="s">
        <v>179</v>
      </c>
      <c r="D147" s="2">
        <v>120</v>
      </c>
      <c r="E147" s="2">
        <v>121</v>
      </c>
      <c r="F147" s="22">
        <v>120</v>
      </c>
      <c r="G147" s="28">
        <v>120</v>
      </c>
      <c r="H147" s="25"/>
      <c r="I147" s="20"/>
      <c r="K147">
        <f t="shared" si="7"/>
        <v>0</v>
      </c>
    </row>
    <row r="148" spans="1:17" x14ac:dyDescent="0.35">
      <c r="A148" s="2" t="s">
        <v>228</v>
      </c>
      <c r="B148" s="2" t="s">
        <v>63</v>
      </c>
      <c r="C148" s="2" t="s">
        <v>23</v>
      </c>
      <c r="D148" s="2">
        <v>300</v>
      </c>
      <c r="E148" s="2">
        <v>303</v>
      </c>
      <c r="F148" s="22">
        <v>300</v>
      </c>
      <c r="G148" s="28">
        <v>300</v>
      </c>
      <c r="H148" s="25"/>
      <c r="I148" s="20"/>
      <c r="K148">
        <f t="shared" si="7"/>
        <v>0</v>
      </c>
      <c r="L148" t="s">
        <v>364</v>
      </c>
      <c r="Q148" s="45"/>
    </row>
    <row r="149" spans="1:17" x14ac:dyDescent="0.35">
      <c r="A149" s="2" t="s">
        <v>33</v>
      </c>
      <c r="B149" s="2" t="s">
        <v>223</v>
      </c>
      <c r="C149" s="2" t="s">
        <v>59</v>
      </c>
      <c r="D149" s="2">
        <v>304</v>
      </c>
      <c r="E149" s="2">
        <v>304</v>
      </c>
      <c r="F149" s="22">
        <v>304</v>
      </c>
      <c r="G149" s="28">
        <v>304</v>
      </c>
      <c r="H149" s="25"/>
      <c r="I149" s="20"/>
      <c r="K149">
        <f t="shared" si="7"/>
        <v>0</v>
      </c>
      <c r="Q149" s="45"/>
    </row>
    <row r="150" spans="1:17" x14ac:dyDescent="0.35">
      <c r="A150" s="2" t="s">
        <v>304</v>
      </c>
      <c r="B150" s="2" t="s">
        <v>308</v>
      </c>
      <c r="C150" s="2" t="s">
        <v>320</v>
      </c>
      <c r="D150" s="2">
        <v>390</v>
      </c>
      <c r="E150" s="2">
        <v>393</v>
      </c>
      <c r="F150" s="22">
        <v>390</v>
      </c>
      <c r="G150" s="28">
        <v>390</v>
      </c>
      <c r="H150" s="25"/>
      <c r="I150" s="20"/>
      <c r="K150">
        <f t="shared" si="7"/>
        <v>0</v>
      </c>
      <c r="Q150" s="45"/>
    </row>
    <row r="151" spans="1:17" x14ac:dyDescent="0.35">
      <c r="A151" s="2" t="s">
        <v>189</v>
      </c>
      <c r="B151" s="2" t="s">
        <v>212</v>
      </c>
      <c r="C151" s="2" t="s">
        <v>91</v>
      </c>
      <c r="D151" s="2">
        <v>428</v>
      </c>
      <c r="E151" s="2">
        <v>432</v>
      </c>
      <c r="F151" s="22">
        <v>428</v>
      </c>
      <c r="G151" s="28">
        <v>429</v>
      </c>
      <c r="H151" s="25">
        <v>1</v>
      </c>
      <c r="I151" s="20"/>
      <c r="K151">
        <f t="shared" si="7"/>
        <v>0</v>
      </c>
    </row>
    <row r="152" spans="1:17" x14ac:dyDescent="0.35">
      <c r="A152" s="2" t="s">
        <v>43</v>
      </c>
      <c r="B152" s="2" t="s">
        <v>171</v>
      </c>
      <c r="C152" s="2" t="s">
        <v>316</v>
      </c>
      <c r="D152" s="2"/>
      <c r="E152" s="5">
        <v>11</v>
      </c>
      <c r="F152" s="22"/>
      <c r="G152" s="28"/>
      <c r="H152" s="25"/>
      <c r="I152" s="20"/>
      <c r="K152">
        <f t="shared" si="7"/>
        <v>0</v>
      </c>
    </row>
    <row r="153" spans="1:17" x14ac:dyDescent="0.35">
      <c r="A153" s="2" t="s">
        <v>43</v>
      </c>
      <c r="B153" s="2" t="s">
        <v>253</v>
      </c>
      <c r="C153" s="2" t="s">
        <v>316</v>
      </c>
      <c r="D153" s="2">
        <v>494</v>
      </c>
      <c r="E153" s="5">
        <v>503</v>
      </c>
      <c r="F153" s="22"/>
      <c r="G153" s="28"/>
      <c r="H153" s="25"/>
      <c r="I153" s="20"/>
      <c r="K153">
        <f t="shared" si="7"/>
        <v>0</v>
      </c>
    </row>
    <row r="154" spans="1:17" x14ac:dyDescent="0.35">
      <c r="A154" s="2" t="s">
        <v>43</v>
      </c>
      <c r="B154" s="2" t="s">
        <v>171</v>
      </c>
      <c r="C154" s="2" t="s">
        <v>316</v>
      </c>
      <c r="D154" s="2"/>
      <c r="E154" s="5">
        <v>0</v>
      </c>
      <c r="F154" s="22">
        <v>494</v>
      </c>
      <c r="G154" s="28">
        <v>505</v>
      </c>
      <c r="H154" s="25">
        <v>11</v>
      </c>
      <c r="I154" s="20"/>
      <c r="K154">
        <f t="shared" si="7"/>
        <v>0</v>
      </c>
    </row>
    <row r="155" spans="1:17" x14ac:dyDescent="0.35">
      <c r="A155" s="2" t="s">
        <v>143</v>
      </c>
      <c r="B155" s="2" t="s">
        <v>332</v>
      </c>
      <c r="C155" s="2" t="s">
        <v>162</v>
      </c>
      <c r="D155" s="2">
        <v>500</v>
      </c>
      <c r="E155" s="12">
        <v>500</v>
      </c>
      <c r="F155" s="22"/>
      <c r="G155" s="28"/>
      <c r="H155" s="25"/>
      <c r="I155" s="20"/>
      <c r="K155">
        <f t="shared" si="7"/>
        <v>0</v>
      </c>
    </row>
    <row r="156" spans="1:17" x14ac:dyDescent="0.35">
      <c r="A156" s="2" t="s">
        <v>143</v>
      </c>
      <c r="B156" s="2" t="s">
        <v>306</v>
      </c>
      <c r="C156" s="2" t="s">
        <v>162</v>
      </c>
      <c r="D156" s="2">
        <v>540</v>
      </c>
      <c r="E156" s="12">
        <v>540</v>
      </c>
      <c r="F156" s="22"/>
      <c r="G156" s="28"/>
      <c r="H156" s="25"/>
      <c r="I156" s="20"/>
      <c r="K156">
        <f t="shared" si="7"/>
        <v>0</v>
      </c>
    </row>
    <row r="157" spans="1:17" x14ac:dyDescent="0.35">
      <c r="A157" s="2" t="s">
        <v>143</v>
      </c>
      <c r="B157" s="2" t="s">
        <v>67</v>
      </c>
      <c r="C157" s="2" t="s">
        <v>162</v>
      </c>
      <c r="D157" s="18">
        <v>332</v>
      </c>
      <c r="E157" s="12">
        <v>337</v>
      </c>
      <c r="F157" s="22"/>
      <c r="G157" s="28"/>
      <c r="H157" s="25"/>
      <c r="I157" s="20"/>
      <c r="K157">
        <f t="shared" si="7"/>
        <v>0</v>
      </c>
    </row>
    <row r="158" spans="1:17" x14ac:dyDescent="0.35">
      <c r="A158" s="2" t="s">
        <v>143</v>
      </c>
      <c r="B158" s="2" t="s">
        <v>319</v>
      </c>
      <c r="C158" s="2" t="s">
        <v>162</v>
      </c>
      <c r="D158" s="2"/>
      <c r="E158" s="12">
        <v>0</v>
      </c>
      <c r="F158" s="22">
        <f>D158+D157+D156+D155</f>
        <v>1372</v>
      </c>
      <c r="G158" s="28">
        <v>1573</v>
      </c>
      <c r="H158" s="25">
        <v>198</v>
      </c>
      <c r="I158" s="20">
        <v>3</v>
      </c>
      <c r="K158">
        <f t="shared" si="7"/>
        <v>0</v>
      </c>
    </row>
    <row r="159" spans="1:17" x14ac:dyDescent="0.35">
      <c r="A159" s="2" t="s">
        <v>312</v>
      </c>
      <c r="B159" s="2" t="s">
        <v>119</v>
      </c>
      <c r="C159" s="2" t="s">
        <v>132</v>
      </c>
      <c r="D159" s="2">
        <v>11</v>
      </c>
      <c r="E159" s="2">
        <v>7</v>
      </c>
      <c r="F159" s="22">
        <v>11</v>
      </c>
      <c r="G159" s="28">
        <v>18</v>
      </c>
      <c r="H159" s="25">
        <v>7</v>
      </c>
      <c r="I159" s="20"/>
      <c r="K159">
        <f t="shared" si="7"/>
        <v>0</v>
      </c>
    </row>
    <row r="160" spans="1:17" x14ac:dyDescent="0.35">
      <c r="A160" s="2" t="s">
        <v>113</v>
      </c>
      <c r="B160" s="2" t="s">
        <v>47</v>
      </c>
      <c r="C160" s="2" t="s">
        <v>120</v>
      </c>
      <c r="D160" s="2">
        <v>51</v>
      </c>
      <c r="E160" s="2">
        <v>51</v>
      </c>
      <c r="F160" s="22">
        <v>51</v>
      </c>
      <c r="G160" s="28">
        <v>66</v>
      </c>
      <c r="H160" s="25">
        <v>15</v>
      </c>
      <c r="I160" s="20"/>
      <c r="K160">
        <f t="shared" si="7"/>
        <v>0</v>
      </c>
    </row>
    <row r="161" spans="1:12" x14ac:dyDescent="0.35">
      <c r="A161" s="2" t="s">
        <v>151</v>
      </c>
      <c r="B161" s="2" t="s">
        <v>82</v>
      </c>
      <c r="C161" s="2" t="s">
        <v>302</v>
      </c>
      <c r="D161" s="2">
        <v>1</v>
      </c>
      <c r="E161" s="2">
        <v>1</v>
      </c>
      <c r="F161" s="22">
        <v>1</v>
      </c>
      <c r="G161" s="28">
        <v>1</v>
      </c>
      <c r="H161" s="25"/>
      <c r="I161" s="20"/>
      <c r="K161">
        <f t="shared" si="7"/>
        <v>0</v>
      </c>
    </row>
    <row r="162" spans="1:12" x14ac:dyDescent="0.35">
      <c r="A162" s="2" t="s">
        <v>3</v>
      </c>
      <c r="B162" s="2" t="s">
        <v>116</v>
      </c>
      <c r="C162" s="2" t="s">
        <v>210</v>
      </c>
      <c r="D162" s="2">
        <v>4</v>
      </c>
      <c r="E162" s="2">
        <v>13</v>
      </c>
      <c r="F162" s="22">
        <v>4</v>
      </c>
      <c r="G162" s="28">
        <v>4</v>
      </c>
      <c r="H162" s="25"/>
      <c r="I162" s="20"/>
      <c r="K162">
        <f t="shared" si="7"/>
        <v>0</v>
      </c>
    </row>
    <row r="163" spans="1:12" x14ac:dyDescent="0.35">
      <c r="A163" s="2" t="s">
        <v>291</v>
      </c>
      <c r="B163" s="2" t="s">
        <v>168</v>
      </c>
      <c r="C163" s="2" t="s">
        <v>249</v>
      </c>
      <c r="D163" s="2">
        <v>7</v>
      </c>
      <c r="E163" s="2">
        <v>5</v>
      </c>
      <c r="F163" s="22">
        <v>7</v>
      </c>
      <c r="G163" s="28">
        <v>14</v>
      </c>
      <c r="H163" s="25">
        <v>6</v>
      </c>
      <c r="I163" s="20"/>
      <c r="K163">
        <f t="shared" si="7"/>
        <v>-1</v>
      </c>
    </row>
    <row r="164" spans="1:12" x14ac:dyDescent="0.35">
      <c r="A164" s="2" t="s">
        <v>350</v>
      </c>
      <c r="B164" s="2"/>
      <c r="C164" s="2" t="s">
        <v>351</v>
      </c>
      <c r="D164" s="2"/>
      <c r="E164" s="2"/>
      <c r="F164" s="2">
        <v>0</v>
      </c>
      <c r="G164" s="28">
        <v>1</v>
      </c>
      <c r="H164" s="25"/>
      <c r="I164" s="20"/>
      <c r="K164">
        <f t="shared" ref="K164:K209" si="8">F164-G164+H164+I164+J164</f>
        <v>-1</v>
      </c>
      <c r="L164" t="s">
        <v>359</v>
      </c>
    </row>
    <row r="165" spans="1:12" x14ac:dyDescent="0.35">
      <c r="A165" s="2" t="s">
        <v>289</v>
      </c>
      <c r="B165" s="2" t="s">
        <v>11</v>
      </c>
      <c r="C165" s="2" t="s">
        <v>255</v>
      </c>
      <c r="D165" s="2"/>
      <c r="E165" s="16">
        <v>0</v>
      </c>
      <c r="F165" s="2"/>
      <c r="G165" s="28"/>
      <c r="H165" s="25"/>
      <c r="I165" s="20"/>
      <c r="K165">
        <f t="shared" si="8"/>
        <v>0</v>
      </c>
    </row>
    <row r="166" spans="1:12" x14ac:dyDescent="0.35">
      <c r="A166" s="2" t="s">
        <v>289</v>
      </c>
      <c r="B166" s="2" t="s">
        <v>287</v>
      </c>
      <c r="C166" s="2" t="s">
        <v>255</v>
      </c>
      <c r="D166" s="2"/>
      <c r="E166" s="16">
        <v>0</v>
      </c>
      <c r="F166" s="2"/>
      <c r="G166" s="28"/>
      <c r="H166" s="25"/>
      <c r="I166" s="20"/>
      <c r="K166">
        <f t="shared" si="8"/>
        <v>0</v>
      </c>
    </row>
    <row r="167" spans="1:12" x14ac:dyDescent="0.35">
      <c r="A167" s="2" t="s">
        <v>289</v>
      </c>
      <c r="B167" s="2" t="s">
        <v>218</v>
      </c>
      <c r="C167" s="2" t="s">
        <v>255</v>
      </c>
      <c r="D167" s="2"/>
      <c r="E167" s="16">
        <v>0</v>
      </c>
      <c r="F167" s="2"/>
      <c r="G167" s="28"/>
      <c r="H167" s="25"/>
      <c r="I167" s="20"/>
      <c r="K167">
        <f t="shared" si="8"/>
        <v>0</v>
      </c>
    </row>
    <row r="168" spans="1:12" x14ac:dyDescent="0.35">
      <c r="A168" s="2" t="s">
        <v>289</v>
      </c>
      <c r="B168" s="2" t="s">
        <v>287</v>
      </c>
      <c r="C168" s="2" t="s">
        <v>255</v>
      </c>
      <c r="D168" s="18">
        <v>232</v>
      </c>
      <c r="E168" s="16">
        <v>252</v>
      </c>
      <c r="F168" s="22">
        <v>232</v>
      </c>
      <c r="G168" s="28">
        <v>305</v>
      </c>
      <c r="H168" s="25">
        <v>73</v>
      </c>
      <c r="I168" s="20"/>
      <c r="K168">
        <f t="shared" si="8"/>
        <v>0</v>
      </c>
    </row>
    <row r="169" spans="1:12" x14ac:dyDescent="0.35">
      <c r="A169" s="2" t="s">
        <v>0</v>
      </c>
      <c r="B169" s="2" t="s">
        <v>97</v>
      </c>
      <c r="C169" s="2" t="s">
        <v>73</v>
      </c>
      <c r="D169" s="2">
        <v>500</v>
      </c>
      <c r="E169" s="3">
        <v>500</v>
      </c>
      <c r="F169" s="2"/>
      <c r="G169" s="28"/>
      <c r="H169" s="25"/>
      <c r="I169" s="20"/>
      <c r="K169">
        <f t="shared" si="8"/>
        <v>0</v>
      </c>
    </row>
    <row r="170" spans="1:12" x14ac:dyDescent="0.35">
      <c r="A170" s="2" t="s">
        <v>0</v>
      </c>
      <c r="B170" s="2" t="s">
        <v>78</v>
      </c>
      <c r="C170" s="2" t="s">
        <v>73</v>
      </c>
      <c r="D170" s="2">
        <v>500</v>
      </c>
      <c r="E170" s="3">
        <v>500</v>
      </c>
      <c r="F170" s="2"/>
      <c r="G170" s="28"/>
      <c r="H170" s="25"/>
      <c r="I170" s="20"/>
      <c r="K170">
        <f t="shared" si="8"/>
        <v>0</v>
      </c>
    </row>
    <row r="171" spans="1:12" x14ac:dyDescent="0.35">
      <c r="A171" s="2" t="s">
        <v>0</v>
      </c>
      <c r="B171" s="2" t="s">
        <v>164</v>
      </c>
      <c r="C171" s="2" t="s">
        <v>73</v>
      </c>
      <c r="D171" s="2">
        <v>500</v>
      </c>
      <c r="E171" s="3">
        <v>500</v>
      </c>
      <c r="F171" s="2"/>
      <c r="G171" s="28"/>
      <c r="H171" s="25"/>
      <c r="I171" s="20"/>
      <c r="K171">
        <f t="shared" si="8"/>
        <v>0</v>
      </c>
    </row>
    <row r="172" spans="1:12" x14ac:dyDescent="0.35">
      <c r="A172" s="2" t="s">
        <v>0</v>
      </c>
      <c r="B172" s="2" t="s">
        <v>175</v>
      </c>
      <c r="C172" s="2" t="s">
        <v>73</v>
      </c>
      <c r="D172" s="2">
        <v>200</v>
      </c>
      <c r="E172" s="3">
        <v>200</v>
      </c>
      <c r="F172" s="2"/>
      <c r="G172" s="28"/>
      <c r="H172" s="25"/>
      <c r="I172" s="20"/>
      <c r="K172">
        <f t="shared" si="8"/>
        <v>0</v>
      </c>
    </row>
    <row r="173" spans="1:12" x14ac:dyDescent="0.35">
      <c r="A173" s="2" t="s">
        <v>0</v>
      </c>
      <c r="B173" s="2" t="s">
        <v>36</v>
      </c>
      <c r="C173" s="2" t="s">
        <v>73</v>
      </c>
      <c r="D173" s="2"/>
      <c r="E173" s="3">
        <v>0</v>
      </c>
      <c r="F173" s="2"/>
      <c r="G173" s="28"/>
      <c r="H173" s="25"/>
      <c r="I173" s="20"/>
      <c r="K173">
        <f t="shared" si="8"/>
        <v>0</v>
      </c>
    </row>
    <row r="174" spans="1:12" x14ac:dyDescent="0.35">
      <c r="A174" s="2" t="s">
        <v>0</v>
      </c>
      <c r="B174" s="2" t="s">
        <v>7</v>
      </c>
      <c r="C174" s="2" t="s">
        <v>73</v>
      </c>
      <c r="D174" s="2"/>
      <c r="E174" s="3">
        <v>0</v>
      </c>
      <c r="F174" s="39">
        <f>D174+D173+D172+D171+D170+D169</f>
        <v>1700</v>
      </c>
      <c r="G174" s="40">
        <v>2392</v>
      </c>
      <c r="H174" s="46">
        <v>92</v>
      </c>
      <c r="I174" s="20"/>
      <c r="K174">
        <f t="shared" si="8"/>
        <v>-600</v>
      </c>
    </row>
    <row r="175" spans="1:12" x14ac:dyDescent="0.35">
      <c r="A175" s="2" t="s">
        <v>77</v>
      </c>
      <c r="B175" s="2" t="s">
        <v>297</v>
      </c>
      <c r="C175" s="2" t="s">
        <v>88</v>
      </c>
      <c r="D175" s="2">
        <v>500</v>
      </c>
      <c r="E175" s="3">
        <v>500</v>
      </c>
      <c r="F175" s="41"/>
      <c r="G175" s="42"/>
      <c r="H175" s="46"/>
      <c r="I175" s="20"/>
      <c r="K175">
        <f t="shared" si="8"/>
        <v>0</v>
      </c>
      <c r="L175" s="19" t="s">
        <v>355</v>
      </c>
    </row>
    <row r="176" spans="1:12" x14ac:dyDescent="0.35">
      <c r="A176" s="2" t="s">
        <v>77</v>
      </c>
      <c r="B176" s="2" t="s">
        <v>326</v>
      </c>
      <c r="C176" s="2" t="s">
        <v>88</v>
      </c>
      <c r="D176" s="2"/>
      <c r="E176" s="3">
        <v>0</v>
      </c>
      <c r="F176" s="41"/>
      <c r="G176" s="42"/>
      <c r="H176" s="46"/>
      <c r="I176" s="20"/>
      <c r="K176">
        <f t="shared" si="8"/>
        <v>0</v>
      </c>
    </row>
    <row r="177" spans="1:12" x14ac:dyDescent="0.35">
      <c r="A177" s="2" t="s">
        <v>77</v>
      </c>
      <c r="B177" s="2" t="s">
        <v>303</v>
      </c>
      <c r="C177" s="2" t="s">
        <v>88</v>
      </c>
      <c r="D177" s="2">
        <v>85</v>
      </c>
      <c r="E177" s="30">
        <v>85</v>
      </c>
      <c r="F177" s="43">
        <f>D177+D175</f>
        <v>585</v>
      </c>
      <c r="G177" s="44">
        <v>123</v>
      </c>
      <c r="H177" s="47">
        <v>126</v>
      </c>
      <c r="I177" s="31"/>
      <c r="K177">
        <f t="shared" si="8"/>
        <v>588</v>
      </c>
    </row>
    <row r="178" spans="1:12" x14ac:dyDescent="0.35">
      <c r="A178" s="2"/>
      <c r="B178" s="2"/>
      <c r="C178" s="2"/>
      <c r="D178" s="29"/>
      <c r="E178" s="35" t="s">
        <v>360</v>
      </c>
      <c r="F178" s="37">
        <v>2285</v>
      </c>
      <c r="G178" s="37">
        <f>G177+G174</f>
        <v>2515</v>
      </c>
      <c r="H178" s="37">
        <f>H177+H174</f>
        <v>218</v>
      </c>
      <c r="I178" s="38"/>
      <c r="J178" s="38"/>
      <c r="K178">
        <f t="shared" si="8"/>
        <v>-12</v>
      </c>
      <c r="L178" s="38"/>
    </row>
    <row r="179" spans="1:12" x14ac:dyDescent="0.35">
      <c r="A179" s="2"/>
      <c r="B179" s="2"/>
      <c r="C179" s="2"/>
      <c r="D179" s="29"/>
      <c r="E179" s="35"/>
      <c r="F179" s="36"/>
      <c r="G179" s="36"/>
      <c r="H179" s="35"/>
      <c r="K179">
        <f t="shared" si="8"/>
        <v>0</v>
      </c>
    </row>
    <row r="180" spans="1:12" x14ac:dyDescent="0.35">
      <c r="A180" s="2"/>
      <c r="B180" s="2"/>
      <c r="C180" s="2"/>
      <c r="D180" s="2"/>
      <c r="E180" s="32"/>
      <c r="F180" s="33"/>
      <c r="G180" s="33"/>
      <c r="H180" s="32"/>
      <c r="I180" s="34"/>
      <c r="K180">
        <f t="shared" si="8"/>
        <v>0</v>
      </c>
    </row>
    <row r="181" spans="1:12" x14ac:dyDescent="0.35">
      <c r="A181" s="2" t="s">
        <v>58</v>
      </c>
      <c r="B181" s="2" t="s">
        <v>50</v>
      </c>
      <c r="C181" s="2" t="s">
        <v>2</v>
      </c>
      <c r="D181" s="2">
        <v>1</v>
      </c>
      <c r="E181" s="2">
        <v>1</v>
      </c>
      <c r="F181" s="22">
        <v>1</v>
      </c>
      <c r="G181" s="28">
        <v>1</v>
      </c>
      <c r="H181" s="25"/>
      <c r="I181" s="20"/>
      <c r="K181">
        <f t="shared" si="8"/>
        <v>0</v>
      </c>
    </row>
    <row r="182" spans="1:12" x14ac:dyDescent="0.35">
      <c r="A182" s="2" t="s">
        <v>180</v>
      </c>
      <c r="B182" s="2" t="s">
        <v>134</v>
      </c>
      <c r="C182" s="2" t="s">
        <v>200</v>
      </c>
      <c r="D182" s="2">
        <v>20</v>
      </c>
      <c r="E182" s="2">
        <v>20</v>
      </c>
      <c r="F182" s="22">
        <v>20</v>
      </c>
      <c r="G182" s="28">
        <v>12</v>
      </c>
      <c r="H182" s="25"/>
      <c r="I182" s="20"/>
      <c r="K182">
        <f t="shared" si="8"/>
        <v>8</v>
      </c>
    </row>
    <row r="183" spans="1:12" x14ac:dyDescent="0.35">
      <c r="A183" s="2" t="s">
        <v>201</v>
      </c>
      <c r="B183" s="2" t="s">
        <v>262</v>
      </c>
      <c r="C183" s="2" t="s">
        <v>74</v>
      </c>
      <c r="D183" s="2">
        <v>40</v>
      </c>
      <c r="E183" s="2">
        <v>92</v>
      </c>
      <c r="F183" s="22">
        <v>40</v>
      </c>
      <c r="G183" s="28">
        <v>25</v>
      </c>
      <c r="H183" s="25"/>
      <c r="I183" s="20"/>
      <c r="K183">
        <f t="shared" si="8"/>
        <v>15</v>
      </c>
    </row>
    <row r="184" spans="1:12" x14ac:dyDescent="0.35">
      <c r="A184" s="2" t="s">
        <v>224</v>
      </c>
      <c r="B184" s="2" t="s">
        <v>19</v>
      </c>
      <c r="C184" s="2" t="s">
        <v>35</v>
      </c>
      <c r="D184" s="2"/>
      <c r="E184" s="13">
        <v>0</v>
      </c>
      <c r="F184" s="22"/>
      <c r="G184" s="28"/>
      <c r="H184" s="25"/>
      <c r="I184" s="20"/>
      <c r="K184">
        <f t="shared" si="8"/>
        <v>0</v>
      </c>
    </row>
    <row r="185" spans="1:12" x14ac:dyDescent="0.35">
      <c r="A185" s="2" t="s">
        <v>224</v>
      </c>
      <c r="B185" s="2" t="s">
        <v>46</v>
      </c>
      <c r="C185" s="2" t="s">
        <v>35</v>
      </c>
      <c r="D185" s="2"/>
      <c r="E185" s="13">
        <v>0</v>
      </c>
      <c r="F185" s="22"/>
      <c r="G185" s="28"/>
      <c r="H185" s="25"/>
      <c r="I185" s="20"/>
      <c r="K185">
        <f t="shared" si="8"/>
        <v>0</v>
      </c>
    </row>
    <row r="186" spans="1:12" x14ac:dyDescent="0.35">
      <c r="A186" s="2" t="s">
        <v>224</v>
      </c>
      <c r="B186" s="2" t="s">
        <v>315</v>
      </c>
      <c r="C186" s="2" t="s">
        <v>35</v>
      </c>
      <c r="D186" s="2">
        <v>348</v>
      </c>
      <c r="E186" s="13">
        <v>385</v>
      </c>
      <c r="F186" s="22">
        <v>348</v>
      </c>
      <c r="G186" s="28">
        <v>422</v>
      </c>
      <c r="H186" s="25">
        <v>58</v>
      </c>
      <c r="I186" s="20"/>
      <c r="K186">
        <f t="shared" si="8"/>
        <v>-16</v>
      </c>
    </row>
    <row r="187" spans="1:12" x14ac:dyDescent="0.35">
      <c r="A187" s="2" t="s">
        <v>48</v>
      </c>
      <c r="B187" s="2" t="s">
        <v>85</v>
      </c>
      <c r="C187" s="2" t="s">
        <v>244</v>
      </c>
      <c r="D187" s="2">
        <v>500</v>
      </c>
      <c r="E187" s="14">
        <v>500</v>
      </c>
      <c r="F187" s="22"/>
      <c r="G187" s="28"/>
      <c r="H187" s="25"/>
      <c r="I187" s="20"/>
      <c r="K187">
        <f t="shared" si="8"/>
        <v>0</v>
      </c>
    </row>
    <row r="188" spans="1:12" x14ac:dyDescent="0.35">
      <c r="A188" s="2" t="s">
        <v>48</v>
      </c>
      <c r="B188" s="2" t="s">
        <v>13</v>
      </c>
      <c r="C188" s="2" t="s">
        <v>244</v>
      </c>
      <c r="D188" s="2"/>
      <c r="E188" s="14">
        <v>0</v>
      </c>
      <c r="F188" s="22"/>
      <c r="G188" s="28"/>
      <c r="H188" s="25"/>
      <c r="I188" s="20"/>
      <c r="K188">
        <f t="shared" si="8"/>
        <v>0</v>
      </c>
    </row>
    <row r="189" spans="1:12" x14ac:dyDescent="0.35">
      <c r="A189" s="2" t="s">
        <v>48</v>
      </c>
      <c r="B189" s="2" t="s">
        <v>105</v>
      </c>
      <c r="C189" s="2" t="s">
        <v>244</v>
      </c>
      <c r="D189" s="18">
        <v>97</v>
      </c>
      <c r="E189" s="14">
        <v>103</v>
      </c>
      <c r="F189" s="22"/>
      <c r="G189" s="28"/>
      <c r="H189" s="25"/>
      <c r="I189" s="20"/>
      <c r="K189">
        <f t="shared" si="8"/>
        <v>0</v>
      </c>
    </row>
    <row r="190" spans="1:12" x14ac:dyDescent="0.35">
      <c r="A190" s="2" t="s">
        <v>48</v>
      </c>
      <c r="B190" s="2" t="s">
        <v>294</v>
      </c>
      <c r="C190" s="2" t="s">
        <v>244</v>
      </c>
      <c r="D190" s="2">
        <v>500</v>
      </c>
      <c r="E190" s="14">
        <v>500</v>
      </c>
      <c r="F190" s="22"/>
      <c r="G190" s="28"/>
      <c r="H190" s="25"/>
      <c r="I190" s="20"/>
      <c r="K190">
        <f t="shared" si="8"/>
        <v>0</v>
      </c>
    </row>
    <row r="191" spans="1:12" x14ac:dyDescent="0.35">
      <c r="A191" s="2" t="s">
        <v>48</v>
      </c>
      <c r="B191" s="2" t="s">
        <v>20</v>
      </c>
      <c r="C191" s="2" t="s">
        <v>244</v>
      </c>
      <c r="D191" s="2">
        <v>500</v>
      </c>
      <c r="E191" s="14">
        <v>500</v>
      </c>
      <c r="F191" s="22"/>
      <c r="G191" s="28"/>
      <c r="H191" s="25"/>
      <c r="I191" s="20"/>
      <c r="K191">
        <f t="shared" si="8"/>
        <v>0</v>
      </c>
    </row>
    <row r="192" spans="1:12" x14ac:dyDescent="0.35">
      <c r="A192" s="2" t="s">
        <v>48</v>
      </c>
      <c r="B192" s="2" t="s">
        <v>256</v>
      </c>
      <c r="C192" s="2" t="s">
        <v>244</v>
      </c>
      <c r="D192" s="2">
        <v>500</v>
      </c>
      <c r="E192" s="14">
        <v>500</v>
      </c>
      <c r="F192" s="22"/>
      <c r="G192" s="28"/>
      <c r="H192" s="25"/>
      <c r="I192" s="20"/>
      <c r="K192">
        <f t="shared" si="8"/>
        <v>0</v>
      </c>
    </row>
    <row r="193" spans="1:13" x14ac:dyDescent="0.35">
      <c r="A193" s="2" t="s">
        <v>48</v>
      </c>
      <c r="B193" s="2" t="s">
        <v>329</v>
      </c>
      <c r="C193" s="2" t="s">
        <v>244</v>
      </c>
      <c r="D193" s="2">
        <v>500</v>
      </c>
      <c r="E193" s="14">
        <v>500</v>
      </c>
      <c r="F193" s="22"/>
      <c r="G193" s="28"/>
      <c r="H193" s="25"/>
      <c r="I193" s="20"/>
      <c r="K193">
        <f t="shared" si="8"/>
        <v>0</v>
      </c>
    </row>
    <row r="194" spans="1:13" x14ac:dyDescent="0.35">
      <c r="A194" s="2" t="s">
        <v>48</v>
      </c>
      <c r="B194" s="2" t="s">
        <v>275</v>
      </c>
      <c r="C194" s="2" t="s">
        <v>244</v>
      </c>
      <c r="D194" s="2">
        <v>500</v>
      </c>
      <c r="E194" s="14">
        <v>500</v>
      </c>
      <c r="F194" s="22"/>
      <c r="G194" s="28"/>
      <c r="H194" s="25"/>
      <c r="I194" s="20"/>
      <c r="K194">
        <f t="shared" si="8"/>
        <v>0</v>
      </c>
    </row>
    <row r="195" spans="1:13" x14ac:dyDescent="0.35">
      <c r="A195" s="2" t="s">
        <v>48</v>
      </c>
      <c r="B195" s="2" t="s">
        <v>186</v>
      </c>
      <c r="C195" s="2" t="s">
        <v>244</v>
      </c>
      <c r="D195" s="2"/>
      <c r="E195" s="14">
        <v>0</v>
      </c>
      <c r="F195" s="22">
        <f>D195+D194+D193+D192+D191+D190+D189+D188+D187</f>
        <v>3097</v>
      </c>
      <c r="G195" s="28">
        <v>3423</v>
      </c>
      <c r="H195" s="25">
        <v>320</v>
      </c>
      <c r="I195" s="20"/>
      <c r="J195">
        <v>6</v>
      </c>
      <c r="K195">
        <f>+F195-G195+H195+I195+J195</f>
        <v>0</v>
      </c>
    </row>
    <row r="196" spans="1:13" x14ac:dyDescent="0.35">
      <c r="A196" s="2" t="s">
        <v>337</v>
      </c>
      <c r="B196" s="2" t="s">
        <v>198</v>
      </c>
      <c r="C196" s="2" t="s">
        <v>22</v>
      </c>
      <c r="D196" s="2">
        <v>17</v>
      </c>
      <c r="E196" s="2">
        <v>17</v>
      </c>
      <c r="F196" s="22">
        <v>17</v>
      </c>
      <c r="G196" s="28">
        <v>24</v>
      </c>
      <c r="H196" s="25">
        <v>7</v>
      </c>
      <c r="I196" s="20"/>
      <c r="K196">
        <f t="shared" ref="K196:K205" si="9">+F196-G196+H196+I196+J196</f>
        <v>0</v>
      </c>
    </row>
    <row r="197" spans="1:13" x14ac:dyDescent="0.35">
      <c r="A197" s="2" t="s">
        <v>118</v>
      </c>
      <c r="B197" s="2" t="s">
        <v>285</v>
      </c>
      <c r="C197" s="2" t="s">
        <v>217</v>
      </c>
      <c r="D197" s="2">
        <v>39</v>
      </c>
      <c r="E197" s="2">
        <v>39</v>
      </c>
      <c r="F197" s="22">
        <v>39</v>
      </c>
      <c r="G197" s="28">
        <v>51</v>
      </c>
      <c r="H197" s="25">
        <v>12</v>
      </c>
      <c r="I197" s="20"/>
      <c r="K197">
        <f t="shared" si="9"/>
        <v>0</v>
      </c>
    </row>
    <row r="198" spans="1:13" x14ac:dyDescent="0.35">
      <c r="A198" s="2" t="s">
        <v>104</v>
      </c>
      <c r="B198" s="2" t="s">
        <v>92</v>
      </c>
      <c r="C198" s="2" t="s">
        <v>261</v>
      </c>
      <c r="D198" s="2">
        <v>3</v>
      </c>
      <c r="E198" s="2">
        <v>3</v>
      </c>
      <c r="F198" s="22">
        <v>3</v>
      </c>
      <c r="G198" s="28">
        <v>3</v>
      </c>
      <c r="H198" s="25"/>
      <c r="I198" s="20"/>
      <c r="K198">
        <f t="shared" si="9"/>
        <v>0</v>
      </c>
    </row>
    <row r="199" spans="1:13" x14ac:dyDescent="0.35">
      <c r="A199" s="2" t="s">
        <v>251</v>
      </c>
      <c r="B199" s="2" t="s">
        <v>39</v>
      </c>
      <c r="C199" s="2" t="s">
        <v>271</v>
      </c>
      <c r="D199" s="2"/>
      <c r="E199" s="16">
        <v>0</v>
      </c>
      <c r="F199" s="22"/>
      <c r="G199" s="28"/>
      <c r="H199" s="25"/>
      <c r="I199" s="20"/>
      <c r="K199">
        <f t="shared" si="9"/>
        <v>0</v>
      </c>
    </row>
    <row r="200" spans="1:13" x14ac:dyDescent="0.35">
      <c r="A200" s="2" t="s">
        <v>251</v>
      </c>
      <c r="B200" s="2" t="s">
        <v>183</v>
      </c>
      <c r="C200" s="2" t="s">
        <v>271</v>
      </c>
      <c r="D200" s="18">
        <v>426</v>
      </c>
      <c r="E200" s="16">
        <v>426</v>
      </c>
      <c r="F200" s="22">
        <v>426</v>
      </c>
      <c r="G200" s="28">
        <v>450</v>
      </c>
      <c r="H200" s="25">
        <v>24</v>
      </c>
      <c r="I200" s="20"/>
      <c r="K200">
        <f t="shared" si="9"/>
        <v>0</v>
      </c>
    </row>
    <row r="201" spans="1:13" x14ac:dyDescent="0.35">
      <c r="A201" s="2" t="s">
        <v>182</v>
      </c>
      <c r="B201" s="2" t="s">
        <v>191</v>
      </c>
      <c r="C201" s="2" t="s">
        <v>205</v>
      </c>
      <c r="D201" s="2">
        <v>3</v>
      </c>
      <c r="E201" s="2">
        <v>12</v>
      </c>
      <c r="F201" s="22">
        <v>3</v>
      </c>
      <c r="G201" s="28">
        <v>3</v>
      </c>
      <c r="H201" s="25"/>
      <c r="I201" s="20"/>
      <c r="K201">
        <f t="shared" si="9"/>
        <v>0</v>
      </c>
    </row>
    <row r="202" spans="1:13" x14ac:dyDescent="0.35">
      <c r="A202" s="2" t="s">
        <v>328</v>
      </c>
      <c r="B202" s="2" t="s">
        <v>86</v>
      </c>
      <c r="C202" s="2" t="s">
        <v>153</v>
      </c>
      <c r="D202" s="2"/>
      <c r="E202" s="14">
        <v>0</v>
      </c>
      <c r="F202" s="22"/>
      <c r="G202" s="28"/>
      <c r="H202" s="25"/>
      <c r="I202" s="20"/>
      <c r="K202">
        <f t="shared" si="9"/>
        <v>0</v>
      </c>
    </row>
    <row r="203" spans="1:13" x14ac:dyDescent="0.35">
      <c r="A203" s="2" t="s">
        <v>328</v>
      </c>
      <c r="B203" s="2" t="s">
        <v>86</v>
      </c>
      <c r="C203" s="2" t="s">
        <v>153</v>
      </c>
      <c r="D203" s="2">
        <v>17</v>
      </c>
      <c r="E203" s="14">
        <v>26</v>
      </c>
      <c r="F203" s="22">
        <v>17</v>
      </c>
      <c r="G203" s="28">
        <v>23</v>
      </c>
      <c r="H203" s="25">
        <v>6</v>
      </c>
      <c r="I203" s="20"/>
      <c r="K203">
        <f t="shared" si="9"/>
        <v>0</v>
      </c>
    </row>
    <row r="204" spans="1:13" x14ac:dyDescent="0.35">
      <c r="A204" s="2" t="s">
        <v>5</v>
      </c>
      <c r="B204" s="2" t="s">
        <v>130</v>
      </c>
      <c r="C204" s="2" t="s">
        <v>80</v>
      </c>
      <c r="D204" s="2">
        <v>354</v>
      </c>
      <c r="E204" s="15">
        <v>428</v>
      </c>
      <c r="F204" s="22"/>
      <c r="G204" s="28"/>
      <c r="H204" s="25"/>
      <c r="I204" s="20"/>
      <c r="K204">
        <f t="shared" si="9"/>
        <v>0</v>
      </c>
    </row>
    <row r="205" spans="1:13" x14ac:dyDescent="0.35">
      <c r="A205" s="2" t="s">
        <v>5</v>
      </c>
      <c r="B205" s="2" t="s">
        <v>32</v>
      </c>
      <c r="C205" s="2" t="s">
        <v>80</v>
      </c>
      <c r="D205" s="2"/>
      <c r="E205" s="15">
        <v>25</v>
      </c>
      <c r="F205" s="22">
        <v>354</v>
      </c>
      <c r="G205" s="28">
        <v>483</v>
      </c>
      <c r="H205" s="25">
        <v>84</v>
      </c>
      <c r="I205" s="58">
        <v>60</v>
      </c>
      <c r="K205">
        <f t="shared" si="9"/>
        <v>15</v>
      </c>
      <c r="M205" s="59" t="s">
        <v>381</v>
      </c>
    </row>
    <row r="206" spans="1:13" x14ac:dyDescent="0.35">
      <c r="A206" s="2" t="s">
        <v>268</v>
      </c>
      <c r="B206" s="2" t="s">
        <v>93</v>
      </c>
      <c r="C206" s="2" t="s">
        <v>9</v>
      </c>
      <c r="D206" s="2">
        <v>500</v>
      </c>
      <c r="E206" s="13">
        <v>500</v>
      </c>
      <c r="F206" s="2"/>
      <c r="G206" s="28"/>
      <c r="H206" s="25" t="s">
        <v>371</v>
      </c>
      <c r="I206" s="20"/>
      <c r="K206">
        <v>0</v>
      </c>
      <c r="M206" t="s">
        <v>382</v>
      </c>
    </row>
    <row r="207" spans="1:13" x14ac:dyDescent="0.35">
      <c r="A207" s="2" t="s">
        <v>268</v>
      </c>
      <c r="B207" s="2" t="s">
        <v>51</v>
      </c>
      <c r="C207" s="2" t="s">
        <v>9</v>
      </c>
      <c r="D207" s="2"/>
      <c r="E207" s="13">
        <v>0</v>
      </c>
      <c r="F207" s="2"/>
      <c r="G207" s="28"/>
      <c r="H207" s="25"/>
      <c r="I207" s="20"/>
      <c r="K207">
        <f t="shared" si="8"/>
        <v>0</v>
      </c>
    </row>
    <row r="208" spans="1:13" x14ac:dyDescent="0.35">
      <c r="A208" s="2" t="s">
        <v>268</v>
      </c>
      <c r="B208" s="2" t="s">
        <v>221</v>
      </c>
      <c r="C208" s="2" t="s">
        <v>9</v>
      </c>
      <c r="D208" s="2">
        <v>493</v>
      </c>
      <c r="E208" s="13">
        <v>493</v>
      </c>
      <c r="F208" s="2"/>
      <c r="G208" s="28"/>
      <c r="H208" s="25"/>
      <c r="I208" s="20"/>
      <c r="K208">
        <f t="shared" si="8"/>
        <v>0</v>
      </c>
    </row>
    <row r="209" spans="1:11" x14ac:dyDescent="0.35">
      <c r="A209" s="2" t="s">
        <v>268</v>
      </c>
      <c r="B209" s="2" t="s">
        <v>18</v>
      </c>
      <c r="C209" s="2" t="s">
        <v>9</v>
      </c>
      <c r="D209" s="2"/>
      <c r="E209" s="13">
        <v>0</v>
      </c>
      <c r="F209" s="2">
        <f>D209+D208+D207+D206</f>
        <v>993</v>
      </c>
      <c r="G209" s="28">
        <v>1179</v>
      </c>
      <c r="H209" s="25">
        <v>174</v>
      </c>
      <c r="I209" s="20">
        <v>12</v>
      </c>
      <c r="K209">
        <f t="shared" si="8"/>
        <v>0</v>
      </c>
    </row>
  </sheetData>
  <sortState xmlns:xlrd2="http://schemas.microsoft.com/office/spreadsheetml/2017/richdata2" ref="A3:G209">
    <sortCondition ref="C2:C209"/>
  </sortState>
  <mergeCells count="2">
    <mergeCell ref="L65:Q68"/>
    <mergeCell ref="L69:Q70"/>
  </mergeCells>
  <phoneticPr fontId="2" type="noConversion"/>
  <conditionalFormatting sqref="K1:K1048576">
    <cfRule type="cellIs" dxfId="1" priority="1" operator="lessThan">
      <formula>0</formula>
    </cfRule>
    <cfRule type="cellIs" dxfId="0" priority="2" operator="greaterThan">
      <formula>0</formula>
    </cfRule>
  </conditionalFormatting>
  <pageMargins left="0.25" right="0.25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Quantité UVC par emplacement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Parent</dc:creator>
  <cp:lastModifiedBy>Caroline Parent-Gros</cp:lastModifiedBy>
  <cp:lastPrinted>2024-07-16T13:14:47Z</cp:lastPrinted>
  <dcterms:created xsi:type="dcterms:W3CDTF">2024-07-10T13:01:10Z</dcterms:created>
  <dcterms:modified xsi:type="dcterms:W3CDTF">2024-07-22T09:53:44Z</dcterms:modified>
</cp:coreProperties>
</file>