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carol\Desktop\Caro\ADMINISTRATIF\vendanges\2019\"/>
    </mc:Choice>
  </mc:AlternateContent>
  <xr:revisionPtr revIDLastSave="0" documentId="13_ncr:1_{7EEB3CFC-2E97-437D-95C2-F7BD445CC54D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1" l="1"/>
  <c r="F32" i="1"/>
  <c r="E42" i="1" l="1"/>
  <c r="E46" i="1"/>
  <c r="E43" i="1"/>
  <c r="F43" i="1" s="1"/>
  <c r="G43" i="1" s="1"/>
  <c r="H43" i="1" s="1"/>
  <c r="B43" i="1"/>
  <c r="F42" i="1"/>
  <c r="G42" i="1" s="1"/>
  <c r="H42" i="1" s="1"/>
  <c r="B42" i="1"/>
  <c r="E41" i="1"/>
  <c r="F41" i="1" s="1"/>
  <c r="G41" i="1" s="1"/>
  <c r="H41" i="1" s="1"/>
  <c r="B41" i="1"/>
  <c r="E40" i="1"/>
  <c r="F40" i="1" s="1"/>
  <c r="G40" i="1" s="1"/>
  <c r="H40" i="1" s="1"/>
  <c r="E39" i="1"/>
  <c r="F39" i="1" s="1"/>
  <c r="G39" i="1" s="1"/>
  <c r="H39" i="1" s="1"/>
  <c r="E38" i="1"/>
  <c r="F38" i="1" s="1"/>
  <c r="G38" i="1" s="1"/>
  <c r="H38" i="1" s="1"/>
  <c r="E44" i="1" l="1"/>
  <c r="F24" i="1"/>
  <c r="G24" i="1" s="1"/>
  <c r="H24" i="1" s="1"/>
  <c r="E25" i="1"/>
  <c r="F25" i="1" s="1"/>
  <c r="G25" i="1" s="1"/>
  <c r="H25" i="1" s="1"/>
  <c r="E26" i="1"/>
  <c r="F26" i="1" s="1"/>
  <c r="G26" i="1" s="1"/>
  <c r="H26" i="1" s="1"/>
  <c r="E28" i="1" l="1"/>
  <c r="E29" i="1"/>
  <c r="E30" i="1"/>
  <c r="E31" i="1"/>
  <c r="E27" i="1"/>
  <c r="E32" i="1" l="1"/>
  <c r="H17" i="1"/>
  <c r="H18" i="1"/>
  <c r="I18" i="1" s="1"/>
  <c r="B29" i="1" s="1"/>
  <c r="F29" i="1" s="1"/>
  <c r="G29" i="1" s="1"/>
  <c r="H29" i="1" s="1"/>
  <c r="H19" i="1"/>
  <c r="H20" i="1"/>
  <c r="H16" i="1"/>
  <c r="G17" i="1"/>
  <c r="G18" i="1"/>
  <c r="G19" i="1"/>
  <c r="G20" i="1"/>
  <c r="I20" i="1" s="1"/>
  <c r="B31" i="1" s="1"/>
  <c r="F31" i="1" s="1"/>
  <c r="G31" i="1" s="1"/>
  <c r="H31" i="1" s="1"/>
  <c r="G16" i="1"/>
  <c r="C11" i="1"/>
  <c r="C10" i="1"/>
  <c r="D10" i="1"/>
  <c r="E10" i="1"/>
  <c r="F10" i="1"/>
  <c r="G10" i="1"/>
  <c r="H10" i="1"/>
  <c r="I10" i="1"/>
  <c r="J10" i="1"/>
  <c r="B10" i="1"/>
  <c r="C9" i="1"/>
  <c r="D9" i="1"/>
  <c r="E9" i="1"/>
  <c r="F9" i="1"/>
  <c r="G9" i="1"/>
  <c r="H9" i="1"/>
  <c r="I9" i="1"/>
  <c r="J9" i="1"/>
  <c r="B9" i="1"/>
  <c r="D11" i="1" l="1"/>
  <c r="I16" i="1"/>
  <c r="B27" i="1" s="1"/>
  <c r="F27" i="1" s="1"/>
  <c r="G27" i="1" s="1"/>
  <c r="H27" i="1" s="1"/>
  <c r="B11" i="1"/>
  <c r="J12" i="1" s="1"/>
  <c r="H11" i="1"/>
  <c r="G11" i="1"/>
  <c r="I17" i="1"/>
  <c r="B28" i="1" s="1"/>
  <c r="F28" i="1" s="1"/>
  <c r="G28" i="1" s="1"/>
  <c r="H28" i="1" s="1"/>
  <c r="I19" i="1"/>
  <c r="B30" i="1" s="1"/>
  <c r="F30" i="1" s="1"/>
  <c r="G30" i="1" s="1"/>
  <c r="H30" i="1" s="1"/>
  <c r="J11" i="1"/>
  <c r="I11" i="1"/>
  <c r="F11" i="1"/>
  <c r="E11" i="1"/>
  <c r="I21" i="1" l="1"/>
</calcChain>
</file>

<file path=xl/sharedStrings.xml><?xml version="1.0" encoding="utf-8"?>
<sst xmlns="http://schemas.openxmlformats.org/spreadsheetml/2006/main" count="65" uniqueCount="41">
  <si>
    <t>primes panier</t>
  </si>
  <si>
    <t>mecredi</t>
  </si>
  <si>
    <t>jeudi</t>
  </si>
  <si>
    <t>vendredi</t>
  </si>
  <si>
    <t>samedi</t>
  </si>
  <si>
    <t>dimanche</t>
  </si>
  <si>
    <t>lundi</t>
  </si>
  <si>
    <t>mardi</t>
  </si>
  <si>
    <t>Heures</t>
  </si>
  <si>
    <t>Nb présents</t>
  </si>
  <si>
    <t>Total des heures</t>
  </si>
  <si>
    <t>Heures globales</t>
  </si>
  <si>
    <t>Total paniers</t>
  </si>
  <si>
    <t>Total par jour</t>
  </si>
  <si>
    <t>Sans heures supplementaires</t>
  </si>
  <si>
    <t>Morey 1er cru les Monts luisant</t>
  </si>
  <si>
    <t xml:space="preserve">Vendanges des </t>
  </si>
  <si>
    <t>Morey Villages</t>
  </si>
  <si>
    <t>Bourgogne</t>
  </si>
  <si>
    <t>Bourgogne hautes Cotes de Nuits</t>
  </si>
  <si>
    <t>Pommard 1er cru la Chaniere</t>
  </si>
  <si>
    <t>10 coupeurs aubry</t>
  </si>
  <si>
    <t>toute equipe</t>
  </si>
  <si>
    <t>NB</t>
  </si>
  <si>
    <t>Pour la coupe sans la cuverie</t>
  </si>
  <si>
    <t>Nb de roumain</t>
  </si>
  <si>
    <t>nb de francais</t>
  </si>
  <si>
    <t>€ roumains</t>
  </si>
  <si>
    <t>€ francais</t>
  </si>
  <si>
    <t>€ total</t>
  </si>
  <si>
    <t>Cout vendanges</t>
  </si>
  <si>
    <t>prix a la piece</t>
  </si>
  <si>
    <t>total pieces</t>
  </si>
  <si>
    <t>€ du volume</t>
  </si>
  <si>
    <t>Prix total ramené a la pièce</t>
  </si>
  <si>
    <t>Prix mini par Bt</t>
  </si>
  <si>
    <t>Pour negoce</t>
  </si>
  <si>
    <t>NSG 1ER CRU</t>
  </si>
  <si>
    <t>corton charlemagne</t>
  </si>
  <si>
    <t>gevrey</t>
  </si>
  <si>
    <t>Vosne Romanée 1er cru les Suchots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</si>
</sst>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rgb="FFFF0000"/>
      <name val="Cambria"/>
      <family val="1"/>
    </font>
    <font>
      <sz val="11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1" fillId="2" borderId="1" xfId="0" applyFont="1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2" fillId="0" borderId="2" xfId="0" applyFont="1" applyFill="1" applyBorder="1"/>
    <xf numFmtId="0" fontId="3" fillId="0" borderId="0" xfId="0" applyFont="1" applyFill="1" applyBorder="1"/>
    <xf numFmtId="0" fontId="3" fillId="0" borderId="1" xfId="0" applyFont="1" applyBorder="1"/>
    <xf numFmtId="0" fontId="3" fillId="0" borderId="1" xfId="0" applyFont="1" applyFill="1" applyBorder="1"/>
    <xf numFmtId="0" fontId="3" fillId="0" borderId="0" xfId="0" applyFont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0" xfId="0" applyFont="1" applyFill="1" applyBorder="1"/>
    <xf numFmtId="0" fontId="3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6"/>
  <sheetViews>
    <sheetView tabSelected="1" topLeftCell="A7" workbookViewId="0">
      <selection activeCell="B33" sqref="B33"/>
    </sheetView>
  </sheetViews>
  <sheetFormatPr baseColWidth="10" defaultRowHeight="15" x14ac:dyDescent="0.25"/>
  <cols>
    <col min="1" max="1" width="32.140625" customWidth="1"/>
    <col min="7" max="7" width="32" customWidth="1"/>
  </cols>
  <sheetData>
    <row r="2" spans="1:12" x14ac:dyDescent="0.25">
      <c r="A2" t="s">
        <v>14</v>
      </c>
    </row>
    <row r="4" spans="1:12" x14ac:dyDescent="0.25">
      <c r="A4" s="1"/>
      <c r="B4" s="1" t="s">
        <v>0</v>
      </c>
      <c r="C4" s="1">
        <v>7</v>
      </c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 t="s">
        <v>11</v>
      </c>
      <c r="B6" s="4">
        <v>396</v>
      </c>
      <c r="C6" s="4">
        <v>396</v>
      </c>
      <c r="D6" s="4">
        <v>288</v>
      </c>
      <c r="E6" s="4">
        <v>285.5</v>
      </c>
      <c r="F6" s="4">
        <v>280</v>
      </c>
      <c r="G6" s="2">
        <v>280</v>
      </c>
      <c r="H6" s="2">
        <v>281.5</v>
      </c>
      <c r="I6" s="2">
        <v>265</v>
      </c>
      <c r="J6" s="2">
        <v>136</v>
      </c>
      <c r="K6" s="1"/>
      <c r="L6" s="1"/>
    </row>
    <row r="7" spans="1:12" x14ac:dyDescent="0.25">
      <c r="A7" s="1"/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1</v>
      </c>
      <c r="J7" s="1" t="s">
        <v>2</v>
      </c>
      <c r="K7" s="1"/>
      <c r="L7" s="1"/>
    </row>
    <row r="8" spans="1:12" x14ac:dyDescent="0.25">
      <c r="A8" s="2" t="s">
        <v>9</v>
      </c>
      <c r="B8" s="2">
        <v>36</v>
      </c>
      <c r="C8" s="2">
        <v>36</v>
      </c>
      <c r="D8" s="2">
        <v>36</v>
      </c>
      <c r="E8" s="2">
        <v>36</v>
      </c>
      <c r="F8" s="2">
        <v>35</v>
      </c>
      <c r="G8" s="2">
        <v>35</v>
      </c>
      <c r="H8" s="2">
        <v>35</v>
      </c>
      <c r="I8" s="2">
        <v>33</v>
      </c>
      <c r="J8" s="2">
        <v>34</v>
      </c>
      <c r="K8" s="1"/>
      <c r="L8" s="1"/>
    </row>
    <row r="9" spans="1:12" x14ac:dyDescent="0.25">
      <c r="A9" s="2" t="s">
        <v>10</v>
      </c>
      <c r="B9" s="2">
        <f>B6*23</f>
        <v>9108</v>
      </c>
      <c r="C9" s="2">
        <f t="shared" ref="C9:J9" si="0">C6*23</f>
        <v>9108</v>
      </c>
      <c r="D9" s="2">
        <f t="shared" si="0"/>
        <v>6624</v>
      </c>
      <c r="E9" s="2">
        <f t="shared" si="0"/>
        <v>6566.5</v>
      </c>
      <c r="F9" s="2">
        <f t="shared" si="0"/>
        <v>6440</v>
      </c>
      <c r="G9" s="2">
        <f t="shared" si="0"/>
        <v>6440</v>
      </c>
      <c r="H9" s="2">
        <f t="shared" si="0"/>
        <v>6474.5</v>
      </c>
      <c r="I9" s="2">
        <f t="shared" si="0"/>
        <v>6095</v>
      </c>
      <c r="J9" s="2">
        <f t="shared" si="0"/>
        <v>3128</v>
      </c>
      <c r="K9" s="1"/>
      <c r="L9" s="1"/>
    </row>
    <row r="10" spans="1:12" x14ac:dyDescent="0.25">
      <c r="A10" s="2" t="s">
        <v>12</v>
      </c>
      <c r="B10" s="2">
        <f>B8*7</f>
        <v>252</v>
      </c>
      <c r="C10" s="2">
        <f t="shared" ref="C10:J10" si="1">C8*7</f>
        <v>252</v>
      </c>
      <c r="D10" s="2">
        <f t="shared" si="1"/>
        <v>252</v>
      </c>
      <c r="E10" s="2">
        <f t="shared" si="1"/>
        <v>252</v>
      </c>
      <c r="F10" s="2">
        <f t="shared" si="1"/>
        <v>245</v>
      </c>
      <c r="G10" s="2">
        <f t="shared" si="1"/>
        <v>245</v>
      </c>
      <c r="H10" s="2">
        <f t="shared" si="1"/>
        <v>245</v>
      </c>
      <c r="I10" s="2">
        <f t="shared" si="1"/>
        <v>231</v>
      </c>
      <c r="J10" s="2">
        <f t="shared" si="1"/>
        <v>238</v>
      </c>
      <c r="K10" s="1"/>
      <c r="L10" s="1"/>
    </row>
    <row r="11" spans="1:12" x14ac:dyDescent="0.25">
      <c r="A11" s="2" t="s">
        <v>13</v>
      </c>
      <c r="B11" s="2">
        <f>B10+B9</f>
        <v>9360</v>
      </c>
      <c r="C11" s="2">
        <f t="shared" ref="C11:J11" si="2">C10+C9</f>
        <v>9360</v>
      </c>
      <c r="D11" s="2">
        <f t="shared" si="2"/>
        <v>6876</v>
      </c>
      <c r="E11" s="2">
        <f t="shared" si="2"/>
        <v>6818.5</v>
      </c>
      <c r="F11" s="2">
        <f t="shared" si="2"/>
        <v>6685</v>
      </c>
      <c r="G11" s="2">
        <f t="shared" si="2"/>
        <v>6685</v>
      </c>
      <c r="H11" s="2">
        <f t="shared" si="2"/>
        <v>6719.5</v>
      </c>
      <c r="I11" s="2">
        <f t="shared" si="2"/>
        <v>6326</v>
      </c>
      <c r="J11" s="2">
        <f t="shared" si="2"/>
        <v>3366</v>
      </c>
      <c r="L11" s="1"/>
    </row>
    <row r="12" spans="1:12" x14ac:dyDescent="0.25">
      <c r="A12" s="1"/>
      <c r="B12" s="1"/>
      <c r="C12" s="1"/>
      <c r="D12" s="1"/>
      <c r="E12" s="1"/>
      <c r="F12" s="1"/>
      <c r="G12" s="1"/>
      <c r="H12" s="1"/>
      <c r="I12" s="1"/>
      <c r="J12" s="3">
        <f>SUM(B11:J11)</f>
        <v>62196</v>
      </c>
      <c r="K12" s="1"/>
      <c r="L12" s="1"/>
    </row>
    <row r="13" spans="1:1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5" t="s">
        <v>24</v>
      </c>
      <c r="B14" s="1"/>
      <c r="C14" s="1"/>
      <c r="D14" s="1"/>
      <c r="E14" s="1"/>
      <c r="F14" s="1"/>
      <c r="G14" s="1"/>
      <c r="H14" s="1"/>
      <c r="I14" s="1"/>
    </row>
    <row r="15" spans="1:12" x14ac:dyDescent="0.25">
      <c r="A15" s="1" t="s">
        <v>16</v>
      </c>
      <c r="B15" s="1"/>
      <c r="C15" s="1" t="s">
        <v>23</v>
      </c>
      <c r="D15" s="1" t="s">
        <v>25</v>
      </c>
      <c r="E15" s="1" t="s">
        <v>26</v>
      </c>
      <c r="F15" s="1" t="s">
        <v>8</v>
      </c>
      <c r="G15" s="1" t="s">
        <v>27</v>
      </c>
      <c r="H15" s="1" t="s">
        <v>28</v>
      </c>
      <c r="I15" s="1" t="s">
        <v>29</v>
      </c>
    </row>
    <row r="16" spans="1:12" x14ac:dyDescent="0.25">
      <c r="A16" s="2" t="s">
        <v>17</v>
      </c>
      <c r="B16" s="2" t="s">
        <v>22</v>
      </c>
      <c r="C16" s="2">
        <v>50</v>
      </c>
      <c r="D16" s="2">
        <v>35</v>
      </c>
      <c r="E16" s="2">
        <v>15</v>
      </c>
      <c r="F16" s="2">
        <v>3</v>
      </c>
      <c r="G16" s="2">
        <f>F16*D16*23</f>
        <v>2415</v>
      </c>
      <c r="H16" s="2">
        <f>F16*E16*15</f>
        <v>675</v>
      </c>
      <c r="I16" s="2">
        <f>H16+G16</f>
        <v>3090</v>
      </c>
    </row>
    <row r="17" spans="1:10" x14ac:dyDescent="0.25">
      <c r="A17" s="6" t="s">
        <v>15</v>
      </c>
      <c r="B17" s="2" t="s">
        <v>22</v>
      </c>
      <c r="C17" s="2">
        <v>50</v>
      </c>
      <c r="D17" s="2">
        <v>35</v>
      </c>
      <c r="E17" s="2">
        <v>15</v>
      </c>
      <c r="F17" s="2">
        <v>3</v>
      </c>
      <c r="G17" s="2">
        <f t="shared" ref="G17:G20" si="3">F17*D17*23</f>
        <v>2415</v>
      </c>
      <c r="H17" s="2">
        <f t="shared" ref="H17:H20" si="4">F17*E17*15</f>
        <v>675</v>
      </c>
      <c r="I17" s="2">
        <f t="shared" ref="I17:I20" si="5">H17+G17</f>
        <v>3090</v>
      </c>
    </row>
    <row r="18" spans="1:10" x14ac:dyDescent="0.25">
      <c r="A18" s="2" t="s">
        <v>18</v>
      </c>
      <c r="B18" s="2" t="s">
        <v>22</v>
      </c>
      <c r="C18" s="2">
        <v>50</v>
      </c>
      <c r="D18" s="2">
        <v>36</v>
      </c>
      <c r="E18" s="2">
        <v>20</v>
      </c>
      <c r="F18" s="2">
        <v>4.5</v>
      </c>
      <c r="G18" s="2">
        <f t="shared" si="3"/>
        <v>3726</v>
      </c>
      <c r="H18" s="2">
        <f t="shared" si="4"/>
        <v>1350</v>
      </c>
      <c r="I18" s="2">
        <f t="shared" si="5"/>
        <v>5076</v>
      </c>
    </row>
    <row r="19" spans="1:10" x14ac:dyDescent="0.25">
      <c r="A19" s="2" t="s">
        <v>19</v>
      </c>
      <c r="B19" s="2" t="s">
        <v>22</v>
      </c>
      <c r="C19" s="2">
        <v>50</v>
      </c>
      <c r="D19" s="2">
        <v>34</v>
      </c>
      <c r="E19" s="2">
        <v>15</v>
      </c>
      <c r="F19" s="2">
        <v>4</v>
      </c>
      <c r="G19" s="2">
        <f t="shared" si="3"/>
        <v>3128</v>
      </c>
      <c r="H19" s="2">
        <f t="shared" si="4"/>
        <v>900</v>
      </c>
      <c r="I19" s="2">
        <f t="shared" si="5"/>
        <v>4028</v>
      </c>
    </row>
    <row r="20" spans="1:10" x14ac:dyDescent="0.25">
      <c r="A20" s="2" t="s">
        <v>20</v>
      </c>
      <c r="B20" s="2" t="s">
        <v>21</v>
      </c>
      <c r="C20" s="2">
        <v>15</v>
      </c>
      <c r="D20" s="2">
        <v>0</v>
      </c>
      <c r="E20" s="2">
        <v>15</v>
      </c>
      <c r="F20" s="2">
        <v>3</v>
      </c>
      <c r="G20" s="2">
        <f t="shared" si="3"/>
        <v>0</v>
      </c>
      <c r="H20" s="2">
        <f t="shared" si="4"/>
        <v>675</v>
      </c>
      <c r="I20" s="2">
        <f t="shared" si="5"/>
        <v>675</v>
      </c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7">
        <f>SUM(I16:I20)</f>
        <v>15959</v>
      </c>
      <c r="J21" t="s">
        <v>36</v>
      </c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10" x14ac:dyDescent="0.25">
      <c r="A23" s="11"/>
      <c r="B23" s="8" t="s">
        <v>30</v>
      </c>
      <c r="C23" s="11" t="s">
        <v>31</v>
      </c>
      <c r="D23" s="11" t="s">
        <v>32</v>
      </c>
      <c r="E23" s="11" t="s">
        <v>33</v>
      </c>
      <c r="F23" s="11" t="s">
        <v>29</v>
      </c>
      <c r="G23" s="11" t="s">
        <v>34</v>
      </c>
      <c r="H23" s="11" t="s">
        <v>35</v>
      </c>
    </row>
    <row r="24" spans="1:10" x14ac:dyDescent="0.25">
      <c r="A24" s="9" t="s">
        <v>38</v>
      </c>
      <c r="B24" s="10"/>
      <c r="C24" s="12">
        <v>18000</v>
      </c>
      <c r="D24" s="9">
        <v>1</v>
      </c>
      <c r="E24" s="9">
        <v>18000</v>
      </c>
      <c r="F24" s="9">
        <f t="shared" ref="F24:F26" si="6">E24+B24</f>
        <v>18000</v>
      </c>
      <c r="G24" s="9">
        <f t="shared" ref="G24:G26" si="7">F24/D24</f>
        <v>18000</v>
      </c>
      <c r="H24" s="9">
        <f t="shared" ref="H24:H26" si="8">(G24*2)/280</f>
        <v>128.57142857142858</v>
      </c>
      <c r="I24">
        <v>86</v>
      </c>
      <c r="J24">
        <v>129</v>
      </c>
    </row>
    <row r="25" spans="1:10" x14ac:dyDescent="0.25">
      <c r="A25" s="9" t="s">
        <v>37</v>
      </c>
      <c r="B25" s="10"/>
      <c r="C25" s="12">
        <v>9000</v>
      </c>
      <c r="D25" s="9">
        <v>2</v>
      </c>
      <c r="E25" s="9">
        <f t="shared" ref="E25:E26" si="9">D25*C25</f>
        <v>18000</v>
      </c>
      <c r="F25" s="9">
        <f t="shared" si="6"/>
        <v>18000</v>
      </c>
      <c r="G25" s="9">
        <f t="shared" si="7"/>
        <v>9000</v>
      </c>
      <c r="H25" s="9">
        <f t="shared" si="8"/>
        <v>64.285714285714292</v>
      </c>
      <c r="I25">
        <v>65</v>
      </c>
    </row>
    <row r="26" spans="1:10" x14ac:dyDescent="0.25">
      <c r="A26" s="9" t="s">
        <v>39</v>
      </c>
      <c r="B26" s="10"/>
      <c r="C26" s="12">
        <v>4150</v>
      </c>
      <c r="D26" s="9">
        <v>4.5</v>
      </c>
      <c r="E26" s="9">
        <f t="shared" si="9"/>
        <v>18675</v>
      </c>
      <c r="F26" s="9">
        <f t="shared" si="6"/>
        <v>18675</v>
      </c>
      <c r="G26" s="9">
        <f t="shared" si="7"/>
        <v>4150</v>
      </c>
      <c r="H26" s="9">
        <f t="shared" si="8"/>
        <v>29.642857142857142</v>
      </c>
      <c r="I26">
        <v>30</v>
      </c>
    </row>
    <row r="27" spans="1:10" x14ac:dyDescent="0.25">
      <c r="A27" s="9" t="s">
        <v>17</v>
      </c>
      <c r="B27" s="9">
        <f>I16</f>
        <v>3090</v>
      </c>
      <c r="C27" s="12">
        <v>3700</v>
      </c>
      <c r="D27" s="9">
        <v>6</v>
      </c>
      <c r="E27" s="9">
        <f>D27*C27</f>
        <v>22200</v>
      </c>
      <c r="F27" s="9">
        <f>E27+B27</f>
        <v>25290</v>
      </c>
      <c r="G27" s="9">
        <f>F27/D27</f>
        <v>4215</v>
      </c>
      <c r="H27" s="9">
        <f>(G27*2)/280</f>
        <v>30.107142857142858</v>
      </c>
      <c r="I27">
        <v>31</v>
      </c>
    </row>
    <row r="28" spans="1:10" x14ac:dyDescent="0.25">
      <c r="A28" s="10" t="s">
        <v>15</v>
      </c>
      <c r="B28" s="9">
        <f>I17</f>
        <v>3090</v>
      </c>
      <c r="C28" s="12">
        <v>5500</v>
      </c>
      <c r="D28" s="9">
        <v>5</v>
      </c>
      <c r="E28" s="9">
        <f t="shared" ref="E28:E31" si="10">D28*C28</f>
        <v>27500</v>
      </c>
      <c r="F28" s="9">
        <f t="shared" ref="F28:F32" si="11">E28+B28</f>
        <v>30590</v>
      </c>
      <c r="G28" s="9">
        <f t="shared" ref="G28:G31" si="12">F28/D28</f>
        <v>6118</v>
      </c>
      <c r="H28" s="9">
        <f t="shared" ref="H28:H31" si="13">(G28*2)/280</f>
        <v>43.7</v>
      </c>
      <c r="I28">
        <v>44</v>
      </c>
    </row>
    <row r="29" spans="1:10" x14ac:dyDescent="0.25">
      <c r="A29" s="9" t="s">
        <v>18</v>
      </c>
      <c r="B29" s="9">
        <f>I18</f>
        <v>5076</v>
      </c>
      <c r="C29" s="12">
        <v>1000</v>
      </c>
      <c r="D29" s="9">
        <v>17</v>
      </c>
      <c r="E29" s="9">
        <f t="shared" si="10"/>
        <v>17000</v>
      </c>
      <c r="F29" s="9">
        <f t="shared" si="11"/>
        <v>22076</v>
      </c>
      <c r="G29" s="9">
        <f t="shared" si="12"/>
        <v>1298.5882352941176</v>
      </c>
      <c r="H29" s="9">
        <f t="shared" si="13"/>
        <v>9.2756302521008394</v>
      </c>
      <c r="I29">
        <v>9.5</v>
      </c>
    </row>
    <row r="30" spans="1:10" x14ac:dyDescent="0.25">
      <c r="A30" s="9" t="s">
        <v>19</v>
      </c>
      <c r="B30" s="9">
        <f>I19</f>
        <v>4028</v>
      </c>
      <c r="C30" s="12">
        <v>1200</v>
      </c>
      <c r="D30" s="9">
        <v>18</v>
      </c>
      <c r="E30" s="9">
        <f t="shared" si="10"/>
        <v>21600</v>
      </c>
      <c r="F30" s="9">
        <f t="shared" si="11"/>
        <v>25628</v>
      </c>
      <c r="G30" s="9">
        <f t="shared" si="12"/>
        <v>1423.7777777777778</v>
      </c>
      <c r="H30" s="9">
        <f t="shared" si="13"/>
        <v>10.169841269841271</v>
      </c>
      <c r="I30">
        <v>10.5</v>
      </c>
    </row>
    <row r="31" spans="1:10" x14ac:dyDescent="0.25">
      <c r="A31" s="9" t="s">
        <v>20</v>
      </c>
      <c r="B31" s="9">
        <f>I20</f>
        <v>675</v>
      </c>
      <c r="C31" s="12">
        <v>4800</v>
      </c>
      <c r="D31" s="9">
        <v>1.5</v>
      </c>
      <c r="E31" s="9">
        <f t="shared" si="10"/>
        <v>7200</v>
      </c>
      <c r="F31" s="9">
        <f t="shared" si="11"/>
        <v>7875</v>
      </c>
      <c r="G31" s="9">
        <f t="shared" si="12"/>
        <v>5250</v>
      </c>
      <c r="H31" s="9">
        <f t="shared" si="13"/>
        <v>37.5</v>
      </c>
      <c r="I31">
        <v>37.5</v>
      </c>
    </row>
    <row r="32" spans="1:10" x14ac:dyDescent="0.25">
      <c r="B32" s="15">
        <f>SUM(B27:B31)</f>
        <v>15959</v>
      </c>
      <c r="E32" s="13">
        <f>SUM(E27:E31)</f>
        <v>95500</v>
      </c>
      <c r="F32" s="15">
        <f t="shared" si="11"/>
        <v>111459</v>
      </c>
    </row>
    <row r="36" spans="1:8" x14ac:dyDescent="0.25">
      <c r="A36">
        <v>2020</v>
      </c>
    </row>
    <row r="37" spans="1:8" x14ac:dyDescent="0.25">
      <c r="A37" s="11"/>
      <c r="B37" s="8" t="s">
        <v>30</v>
      </c>
      <c r="C37" s="11" t="s">
        <v>31</v>
      </c>
      <c r="D37" s="11" t="s">
        <v>32</v>
      </c>
      <c r="E37" s="11" t="s">
        <v>33</v>
      </c>
      <c r="F37" s="11" t="s">
        <v>29</v>
      </c>
      <c r="G37" s="11" t="s">
        <v>34</v>
      </c>
      <c r="H37" s="11" t="s">
        <v>35</v>
      </c>
    </row>
    <row r="38" spans="1:8" x14ac:dyDescent="0.25">
      <c r="A38" s="9" t="s">
        <v>38</v>
      </c>
      <c r="B38" s="10"/>
      <c r="C38" s="12">
        <v>18000</v>
      </c>
      <c r="D38" s="9">
        <v>1</v>
      </c>
      <c r="E38" s="9">
        <f t="shared" ref="E38:E40" si="14">D38*C38</f>
        <v>18000</v>
      </c>
      <c r="F38" s="9">
        <f t="shared" ref="F38:F40" si="15">E38+B38</f>
        <v>18000</v>
      </c>
      <c r="G38" s="9">
        <f t="shared" ref="G38:G40" si="16">F38/D38</f>
        <v>18000</v>
      </c>
      <c r="H38" s="9">
        <f t="shared" ref="H38:H40" si="17">(G38*2)/280</f>
        <v>128.57142857142858</v>
      </c>
    </row>
    <row r="39" spans="1:8" x14ac:dyDescent="0.25">
      <c r="A39" s="9" t="s">
        <v>37</v>
      </c>
      <c r="B39" s="10"/>
      <c r="C39" s="12">
        <v>9000</v>
      </c>
      <c r="D39" s="9">
        <v>2</v>
      </c>
      <c r="E39" s="9">
        <f t="shared" si="14"/>
        <v>18000</v>
      </c>
      <c r="F39" s="9">
        <f t="shared" si="15"/>
        <v>18000</v>
      </c>
      <c r="G39" s="9">
        <f t="shared" si="16"/>
        <v>9000</v>
      </c>
      <c r="H39" s="9">
        <f t="shared" si="17"/>
        <v>64.285714285714292</v>
      </c>
    </row>
    <row r="40" spans="1:8" x14ac:dyDescent="0.25">
      <c r="A40" s="9" t="s">
        <v>39</v>
      </c>
      <c r="B40" s="10"/>
      <c r="C40" s="12">
        <v>4150</v>
      </c>
      <c r="D40" s="9">
        <v>4.5</v>
      </c>
      <c r="E40" s="9">
        <f t="shared" si="14"/>
        <v>18675</v>
      </c>
      <c r="F40" s="9">
        <f t="shared" si="15"/>
        <v>18675</v>
      </c>
      <c r="G40" s="9">
        <f t="shared" si="16"/>
        <v>4150</v>
      </c>
      <c r="H40" s="9">
        <f t="shared" si="17"/>
        <v>29.642857142857142</v>
      </c>
    </row>
    <row r="41" spans="1:8" x14ac:dyDescent="0.25">
      <c r="A41" s="9" t="s">
        <v>18</v>
      </c>
      <c r="B41" s="9">
        <f>I32</f>
        <v>0</v>
      </c>
      <c r="C41" s="12">
        <v>1000</v>
      </c>
      <c r="D41" s="9">
        <v>17</v>
      </c>
      <c r="E41" s="9">
        <f t="shared" ref="E41:E43" si="18">D41*C41</f>
        <v>17000</v>
      </c>
      <c r="F41" s="9">
        <f t="shared" ref="F41:F43" si="19">E41+B41</f>
        <v>17000</v>
      </c>
      <c r="G41" s="9">
        <f t="shared" ref="G41:G43" si="20">F41/D41</f>
        <v>1000</v>
      </c>
      <c r="H41" s="9">
        <f t="shared" ref="H41:H43" si="21">(G41*2)/280</f>
        <v>7.1428571428571432</v>
      </c>
    </row>
    <row r="42" spans="1:8" x14ac:dyDescent="0.25">
      <c r="A42" s="9" t="s">
        <v>19</v>
      </c>
      <c r="B42" s="9">
        <f>I33</f>
        <v>0</v>
      </c>
      <c r="C42" s="12">
        <v>1200</v>
      </c>
      <c r="D42" s="9">
        <v>18</v>
      </c>
      <c r="E42" s="9">
        <f t="shared" si="18"/>
        <v>21600</v>
      </c>
      <c r="F42" s="9">
        <f t="shared" si="19"/>
        <v>21600</v>
      </c>
      <c r="G42" s="9">
        <f t="shared" si="20"/>
        <v>1200</v>
      </c>
      <c r="H42" s="9">
        <f t="shared" si="21"/>
        <v>8.5714285714285712</v>
      </c>
    </row>
    <row r="43" spans="1:8" x14ac:dyDescent="0.25">
      <c r="A43" s="9" t="s">
        <v>20</v>
      </c>
      <c r="B43" s="9">
        <f>I34</f>
        <v>0</v>
      </c>
      <c r="C43" s="12">
        <v>4800</v>
      </c>
      <c r="D43" s="9">
        <v>4</v>
      </c>
      <c r="E43" s="9">
        <f t="shared" si="18"/>
        <v>19200</v>
      </c>
      <c r="F43" s="9">
        <f t="shared" si="19"/>
        <v>19200</v>
      </c>
      <c r="G43" s="9">
        <f t="shared" si="20"/>
        <v>4800</v>
      </c>
      <c r="H43" s="9">
        <f t="shared" si="21"/>
        <v>34.285714285714285</v>
      </c>
    </row>
    <row r="44" spans="1:8" x14ac:dyDescent="0.25">
      <c r="E44" s="13">
        <f>SUM(E41:E43)</f>
        <v>57800</v>
      </c>
    </row>
    <row r="46" spans="1:8" x14ac:dyDescent="0.25">
      <c r="A46" s="8" t="s">
        <v>40</v>
      </c>
      <c r="C46" s="14">
        <v>12000</v>
      </c>
      <c r="D46" s="8">
        <v>5</v>
      </c>
      <c r="E46">
        <f>D46*C46</f>
        <v>60000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2019-10-04T14:08:36Z</cp:lastPrinted>
  <dcterms:created xsi:type="dcterms:W3CDTF">2019-09-23T07:17:23Z</dcterms:created>
  <dcterms:modified xsi:type="dcterms:W3CDTF">2020-07-03T12:25:19Z</dcterms:modified>
</cp:coreProperties>
</file>