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ol\Desktop\Caro\ADMINISTRATIF\VENDANGES\2020\"/>
    </mc:Choice>
  </mc:AlternateContent>
  <xr:revisionPtr revIDLastSave="0" documentId="13_ncr:1_{0334498E-383C-4155-A7EF-4AC7478F50D9}" xr6:coauthVersionLast="47" xr6:coauthVersionMax="47" xr10:uidLastSave="{00000000-0000-0000-0000-000000000000}"/>
  <bookViews>
    <workbookView xWindow="-120" yWindow="-120" windowWidth="38640" windowHeight="21240" xr2:uid="{068CF636-2F81-4962-BE6A-05AC588C2709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1" i="1" l="1"/>
  <c r="D62" i="1"/>
  <c r="D63" i="1"/>
  <c r="D64" i="1"/>
  <c r="D60" i="1"/>
  <c r="I88" i="1" l="1"/>
  <c r="I89" i="1"/>
  <c r="I90" i="1"/>
  <c r="I91" i="1"/>
  <c r="I92" i="1"/>
  <c r="I93" i="1"/>
  <c r="I94" i="1"/>
  <c r="I95" i="1"/>
  <c r="H90" i="1"/>
  <c r="H91" i="1"/>
  <c r="H92" i="1"/>
  <c r="H93" i="1"/>
  <c r="H94" i="1"/>
  <c r="H95" i="1"/>
  <c r="H89" i="1"/>
  <c r="H88" i="1"/>
  <c r="H77" i="1"/>
  <c r="H78" i="1"/>
  <c r="H79" i="1"/>
  <c r="H80" i="1"/>
  <c r="H81" i="1"/>
  <c r="H82" i="1"/>
  <c r="H83" i="1"/>
  <c r="H84" i="1"/>
  <c r="H85" i="1"/>
  <c r="H86" i="1"/>
  <c r="H87" i="1"/>
  <c r="I87" i="1"/>
  <c r="J87" i="1" s="1"/>
  <c r="I86" i="1"/>
  <c r="J86" i="1" s="1"/>
  <c r="I85" i="1"/>
  <c r="I84" i="1"/>
  <c r="I83" i="1"/>
  <c r="I82" i="1"/>
  <c r="J82" i="1" s="1"/>
  <c r="I81" i="1"/>
  <c r="I80" i="1"/>
  <c r="I79" i="1"/>
  <c r="J79" i="1" s="1"/>
  <c r="I78" i="1"/>
  <c r="J78" i="1" s="1"/>
  <c r="I77" i="1"/>
  <c r="I71" i="1"/>
  <c r="I72" i="1"/>
  <c r="I73" i="1"/>
  <c r="J73" i="1" s="1"/>
  <c r="I74" i="1"/>
  <c r="I75" i="1"/>
  <c r="I76" i="1"/>
  <c r="J76" i="1" s="1"/>
  <c r="H71" i="1"/>
  <c r="H72" i="1"/>
  <c r="H73" i="1"/>
  <c r="H74" i="1"/>
  <c r="H75" i="1"/>
  <c r="H76" i="1"/>
  <c r="I70" i="1"/>
  <c r="H70" i="1"/>
  <c r="I69" i="1"/>
  <c r="H69" i="1"/>
  <c r="I55" i="1"/>
  <c r="I56" i="1"/>
  <c r="H56" i="1"/>
  <c r="H55" i="1"/>
  <c r="C46" i="1"/>
  <c r="C47" i="1" s="1"/>
  <c r="C52" i="1" s="1"/>
  <c r="D65" i="1" l="1"/>
  <c r="J75" i="1"/>
  <c r="J80" i="1"/>
  <c r="J81" i="1"/>
  <c r="J74" i="1"/>
  <c r="J71" i="1"/>
  <c r="J84" i="1"/>
  <c r="J83" i="1"/>
  <c r="J72" i="1"/>
  <c r="J77" i="1"/>
  <c r="J85" i="1"/>
  <c r="J89" i="1"/>
  <c r="J69" i="1"/>
  <c r="J70" i="1"/>
  <c r="J88" i="1"/>
  <c r="J93" i="1"/>
  <c r="J92" i="1"/>
  <c r="J91" i="1"/>
  <c r="J90" i="1"/>
  <c r="J95" i="1"/>
  <c r="J94" i="1"/>
  <c r="J55" i="1"/>
  <c r="J56" i="1"/>
  <c r="F33" i="1"/>
  <c r="G33" i="1" s="1"/>
  <c r="H33" i="1" s="1"/>
  <c r="I33" i="1" s="1"/>
  <c r="F34" i="1"/>
  <c r="J57" i="1" l="1"/>
  <c r="J96" i="1"/>
  <c r="F39" i="1"/>
  <c r="G39" i="1" s="1"/>
  <c r="F40" i="1"/>
  <c r="G40" i="1" s="1"/>
  <c r="F38" i="1"/>
  <c r="G38" i="1" s="1"/>
  <c r="H38" i="1" s="1"/>
  <c r="I38" i="1" s="1"/>
  <c r="F37" i="1"/>
  <c r="F36" i="1"/>
  <c r="F35" i="1"/>
  <c r="G35" i="1" s="1"/>
  <c r="H35" i="1" s="1"/>
  <c r="I35" i="1" s="1"/>
  <c r="G34" i="1"/>
  <c r="H34" i="1" s="1"/>
  <c r="I34" i="1" s="1"/>
  <c r="F32" i="1"/>
  <c r="G32" i="1" s="1"/>
  <c r="H32" i="1" s="1"/>
  <c r="I32" i="1" s="1"/>
  <c r="F25" i="1"/>
  <c r="F24" i="1"/>
  <c r="F23" i="1"/>
  <c r="F22" i="1"/>
  <c r="F21" i="1"/>
  <c r="F20" i="1"/>
  <c r="G20" i="1" s="1"/>
  <c r="H20" i="1" s="1"/>
  <c r="I20" i="1" s="1"/>
  <c r="F19" i="1"/>
  <c r="G19" i="1" s="1"/>
  <c r="H19" i="1" s="1"/>
  <c r="I19" i="1" s="1"/>
  <c r="F18" i="1"/>
  <c r="G18" i="1" s="1"/>
  <c r="H18" i="1" s="1"/>
  <c r="I18" i="1" s="1"/>
  <c r="I14" i="1"/>
  <c r="H14" i="1"/>
  <c r="I13" i="1"/>
  <c r="H13" i="1"/>
  <c r="I12" i="1"/>
  <c r="H12" i="1"/>
  <c r="I11" i="1"/>
  <c r="H11" i="1"/>
  <c r="I10" i="1"/>
  <c r="H10" i="1"/>
  <c r="F41" i="1" l="1"/>
  <c r="J14" i="1"/>
  <c r="C25" i="1" s="1"/>
  <c r="G25" i="1" s="1"/>
  <c r="H25" i="1" s="1"/>
  <c r="I25" i="1" s="1"/>
  <c r="J11" i="1"/>
  <c r="C22" i="1" s="1"/>
  <c r="G22" i="1" s="1"/>
  <c r="H22" i="1" s="1"/>
  <c r="I22" i="1" s="1"/>
  <c r="J12" i="1"/>
  <c r="C23" i="1" s="1"/>
  <c r="G23" i="1" s="1"/>
  <c r="H23" i="1" s="1"/>
  <c r="I23" i="1" s="1"/>
  <c r="J13" i="1"/>
  <c r="C24" i="1" s="1"/>
  <c r="G24" i="1" s="1"/>
  <c r="H24" i="1" s="1"/>
  <c r="I24" i="1" s="1"/>
  <c r="G36" i="1"/>
  <c r="H36" i="1" s="1"/>
  <c r="I36" i="1" s="1"/>
  <c r="J10" i="1"/>
  <c r="C21" i="1" s="1"/>
  <c r="G21" i="1" s="1"/>
  <c r="H21" i="1" s="1"/>
  <c r="I21" i="1" s="1"/>
  <c r="F26" i="1"/>
  <c r="G37" i="1"/>
  <c r="H37" i="1" s="1"/>
  <c r="I37" i="1" s="1"/>
  <c r="G41" i="1" l="1"/>
  <c r="J15" i="1"/>
</calcChain>
</file>

<file path=xl/sharedStrings.xml><?xml version="1.0" encoding="utf-8"?>
<sst xmlns="http://schemas.openxmlformats.org/spreadsheetml/2006/main" count="172" uniqueCount="95">
  <si>
    <t>Cout vendanges</t>
  </si>
  <si>
    <t>prix a la piece</t>
  </si>
  <si>
    <t>total pieces</t>
  </si>
  <si>
    <t>€ du volume</t>
  </si>
  <si>
    <t>€ total</t>
  </si>
  <si>
    <t>Prix total ramené a la pièce</t>
  </si>
  <si>
    <t>Prix mini par Bt</t>
  </si>
  <si>
    <t>corton charlemagne</t>
  </si>
  <si>
    <t>NSG 1ER CRU</t>
  </si>
  <si>
    <t>gevrey</t>
  </si>
  <si>
    <t>Bourgogne</t>
  </si>
  <si>
    <t>Bourgogne hautes Cotes de Nuits</t>
  </si>
  <si>
    <t>Pommard 1er cru la Chaniere</t>
  </si>
  <si>
    <t>Pour la coupe sans la cuverie</t>
  </si>
  <si>
    <t xml:space="preserve">Vendanges des </t>
  </si>
  <si>
    <t>NB</t>
  </si>
  <si>
    <t>Nb de roumain</t>
  </si>
  <si>
    <t>nb de francais</t>
  </si>
  <si>
    <t>Heures</t>
  </si>
  <si>
    <t>€ roumains</t>
  </si>
  <si>
    <t>€ francais</t>
  </si>
  <si>
    <t>Morey Villages</t>
  </si>
  <si>
    <t>toute equipe</t>
  </si>
  <si>
    <t>Morey 1er cru les Monts luisant</t>
  </si>
  <si>
    <t>10 coupeurs aubry</t>
  </si>
  <si>
    <t>Pour negoce</t>
  </si>
  <si>
    <t>Vosne 1er cru les Suchot</t>
  </si>
  <si>
    <t>Chambolle Amoureuses</t>
  </si>
  <si>
    <t>VENDANGES 2020</t>
  </si>
  <si>
    <t>Pernand</t>
  </si>
  <si>
    <t>prix fixe</t>
  </si>
  <si>
    <t>Beaujolais</t>
  </si>
  <si>
    <t>2 jours et demi soit 9 + 9 + 3 = 21 h</t>
  </si>
  <si>
    <t>Nb d'heures/ pers</t>
  </si>
  <si>
    <t>Total d'heures</t>
  </si>
  <si>
    <t>prix chargé a l'heure en €</t>
  </si>
  <si>
    <t>Cout total chargé</t>
  </si>
  <si>
    <t>Prime RC</t>
  </si>
  <si>
    <t>Cout total vendanges Beaujolais</t>
  </si>
  <si>
    <t xml:space="preserve">Couts des 4 porteurs </t>
  </si>
  <si>
    <t>base 12h/j + 6h</t>
  </si>
  <si>
    <t>camions locations</t>
  </si>
  <si>
    <t>cahuffeurs 3</t>
  </si>
  <si>
    <t>Roumains</t>
  </si>
  <si>
    <t>equipe FR</t>
  </si>
  <si>
    <t>Appellations NEGOCE</t>
  </si>
  <si>
    <t>Bourgogne crenilles</t>
  </si>
  <si>
    <t>Bourgogne violands</t>
  </si>
  <si>
    <t>Pommard 1er cru les Pezerolles</t>
  </si>
  <si>
    <t>Pommard 1er cru les Chanlins</t>
  </si>
  <si>
    <t>T° APM</t>
  </si>
  <si>
    <t>Chambolle vigne morey</t>
  </si>
  <si>
    <t>chambolle vers panneau stop</t>
  </si>
  <si>
    <t>Chambolle 5rg et 2pte au dessus four</t>
  </si>
  <si>
    <t>chambolle derriere four</t>
  </si>
  <si>
    <t>MARDI</t>
  </si>
  <si>
    <t>MERCREDI MATIN</t>
  </si>
  <si>
    <t>Beaune Boucherottes</t>
  </si>
  <si>
    <t>Pommard arvelets</t>
  </si>
  <si>
    <t>Pommard arvelets fin</t>
  </si>
  <si>
    <t>jeudi</t>
  </si>
  <si>
    <t>vendredi</t>
  </si>
  <si>
    <t>15 pluie</t>
  </si>
  <si>
    <t>Baeune montrevenots apres pluie</t>
  </si>
  <si>
    <t>Baeune montrevenots  pluie</t>
  </si>
  <si>
    <t>Clos de la Fontaine</t>
  </si>
  <si>
    <t>Maizieres</t>
  </si>
  <si>
    <t>Chalandins</t>
  </si>
  <si>
    <t>samedi</t>
  </si>
  <si>
    <t>Echezeaux</t>
  </si>
  <si>
    <t>Richebourg</t>
  </si>
  <si>
    <t>Dimanche</t>
  </si>
  <si>
    <t>Vosne Reas</t>
  </si>
  <si>
    <t>Mardi</t>
  </si>
  <si>
    <t>Savigny les Beaune partie haute</t>
  </si>
  <si>
    <t>Savigny les Beaune le bas</t>
  </si>
  <si>
    <t>Lundi</t>
  </si>
  <si>
    <t>mercredi</t>
  </si>
  <si>
    <t>Montpoulain de volnay</t>
  </si>
  <si>
    <t>Samedi</t>
  </si>
  <si>
    <t>Hautes Cotes de Nuits rouge</t>
  </si>
  <si>
    <t>Hautes Cotes de Nuits blancs</t>
  </si>
  <si>
    <t>Appellations DOMAINE</t>
  </si>
  <si>
    <t>NB FR</t>
  </si>
  <si>
    <t>NB ROM</t>
  </si>
  <si>
    <t>T° Matin</t>
  </si>
  <si>
    <t>FR</t>
  </si>
  <si>
    <t>ROM</t>
  </si>
  <si>
    <t>TH. NB Caisses</t>
  </si>
  <si>
    <t xml:space="preserve">2020 NB Caisses </t>
  </si>
  <si>
    <t>Nb</t>
  </si>
  <si>
    <t>Pieces</t>
  </si>
  <si>
    <t>€</t>
  </si>
  <si>
    <t>du vol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</si>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</sst>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rgb="FFFF0000"/>
      <name val="Cambria"/>
      <family val="1"/>
    </font>
    <font>
      <sz val="11"/>
      <color theme="1"/>
      <name val="Cambria"/>
      <family val="1"/>
    </font>
    <font>
      <b/>
      <sz val="11"/>
      <color rgb="FFFF0000"/>
      <name val="Cambria"/>
      <family val="1"/>
    </font>
    <font>
      <sz val="11"/>
      <color rgb="FF0070C0"/>
      <name val="Cambria"/>
      <family val="1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8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B050"/>
      <name val="Cambria"/>
      <family val="1"/>
    </font>
    <font>
      <b/>
      <sz val="12"/>
      <color rgb="FF0070C0"/>
      <name val="Calibri"/>
      <family val="2"/>
      <scheme val="minor"/>
    </font>
    <font>
      <b/>
      <sz val="12"/>
      <color rgb="FF0070C0"/>
      <name val="Cambria"/>
      <family val="1"/>
    </font>
    <font>
      <sz val="11"/>
      <name val="Cambria"/>
      <family val="1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mbria"/>
      <family val="1"/>
    </font>
    <font>
      <b/>
      <sz val="12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2" borderId="1" xfId="0" applyFont="1" applyFill="1" applyBorder="1"/>
    <xf numFmtId="0" fontId="1" fillId="2" borderId="2" xfId="0" applyFont="1" applyFill="1" applyBorder="1"/>
    <xf numFmtId="0" fontId="2" fillId="0" borderId="0" xfId="0" applyFont="1"/>
    <xf numFmtId="0" fontId="2" fillId="0" borderId="1" xfId="0" applyFont="1" applyBorder="1"/>
    <xf numFmtId="0" fontId="3" fillId="0" borderId="2" xfId="0" applyFont="1" applyBorder="1"/>
    <xf numFmtId="0" fontId="1" fillId="0" borderId="1" xfId="0" applyFont="1" applyFill="1" applyBorder="1"/>
    <xf numFmtId="0" fontId="4" fillId="0" borderId="1" xfId="0" applyFont="1" applyBorder="1"/>
    <xf numFmtId="0" fontId="0" fillId="0" borderId="1" xfId="0" applyBorder="1"/>
    <xf numFmtId="0" fontId="0" fillId="0" borderId="0" xfId="0" applyFill="1" applyBorder="1"/>
    <xf numFmtId="0" fontId="5" fillId="0" borderId="1" xfId="0" applyFont="1" applyBorder="1"/>
    <xf numFmtId="0" fontId="0" fillId="0" borderId="0" xfId="0" applyBorder="1"/>
    <xf numFmtId="0" fontId="6" fillId="0" borderId="0" xfId="0" applyFont="1"/>
    <xf numFmtId="0" fontId="4" fillId="0" borderId="0" xfId="0" applyFont="1"/>
    <xf numFmtId="0" fontId="8" fillId="0" borderId="0" xfId="0" applyFont="1"/>
    <xf numFmtId="0" fontId="9" fillId="0" borderId="0" xfId="0" applyFont="1" applyFill="1" applyBorder="1"/>
    <xf numFmtId="0" fontId="8" fillId="0" borderId="1" xfId="0" applyFont="1" applyBorder="1"/>
    <xf numFmtId="0" fontId="10" fillId="0" borderId="0" xfId="0" applyFont="1"/>
    <xf numFmtId="0" fontId="11" fillId="2" borderId="1" xfId="0" applyFont="1" applyFill="1" applyBorder="1"/>
    <xf numFmtId="0" fontId="12" fillId="0" borderId="1" xfId="0" applyFont="1" applyBorder="1"/>
    <xf numFmtId="0" fontId="12" fillId="0" borderId="1" xfId="0" applyFont="1" applyFill="1" applyBorder="1"/>
    <xf numFmtId="0" fontId="13" fillId="0" borderId="0" xfId="0" applyFont="1"/>
    <xf numFmtId="0" fontId="12" fillId="0" borderId="0" xfId="0" applyFont="1"/>
    <xf numFmtId="0" fontId="14" fillId="0" borderId="0" xfId="0" applyFont="1"/>
    <xf numFmtId="0" fontId="15" fillId="2" borderId="2" xfId="0" applyFont="1" applyFill="1" applyBorder="1"/>
    <xf numFmtId="0" fontId="16" fillId="2" borderId="1" xfId="0" applyFont="1" applyFill="1" applyBorder="1"/>
    <xf numFmtId="0" fontId="1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1" fillId="0" borderId="0" xfId="0" applyFont="1" applyFill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13" fillId="0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BA5A6-E0E1-45E6-9564-48F57CD16732}">
  <dimension ref="A5:P96"/>
  <sheetViews>
    <sheetView tabSelected="1" topLeftCell="A52" workbookViewId="0">
      <selection activeCell="P79" sqref="P79"/>
    </sheetView>
  </sheetViews>
  <sheetFormatPr baseColWidth="10" defaultRowHeight="15" x14ac:dyDescent="0.25"/>
  <cols>
    <col min="1" max="1" width="9.42578125" customWidth="1"/>
    <col min="2" max="2" width="27" customWidth="1"/>
    <col min="3" max="3" width="6.28515625" customWidth="1"/>
    <col min="4" max="4" width="11.140625" customWidth="1"/>
    <col min="5" max="5" width="6.7109375" customWidth="1"/>
    <col min="6" max="6" width="7" customWidth="1"/>
    <col min="7" max="7" width="10" customWidth="1"/>
    <col min="8" max="8" width="7.5703125" customWidth="1"/>
    <col min="11" max="11" width="8.7109375" customWidth="1"/>
    <col min="12" max="12" width="7.85546875" bestFit="1" customWidth="1"/>
    <col min="13" max="13" width="7.5703125" customWidth="1"/>
    <col min="14" max="14" width="8.140625" customWidth="1"/>
  </cols>
  <sheetData>
    <row r="5" spans="2:11" x14ac:dyDescent="0.25">
      <c r="B5">
        <v>2019</v>
      </c>
    </row>
    <row r="7" spans="2:11" x14ac:dyDescent="0.25">
      <c r="B7" s="5"/>
      <c r="C7" s="5"/>
      <c r="D7" s="5"/>
      <c r="E7" s="5"/>
      <c r="F7" s="5"/>
      <c r="G7" s="5"/>
      <c r="H7" s="5"/>
      <c r="I7" s="5"/>
      <c r="J7" s="5"/>
      <c r="K7" s="5"/>
    </row>
    <row r="8" spans="2:11" x14ac:dyDescent="0.25">
      <c r="B8" s="5" t="s">
        <v>13</v>
      </c>
      <c r="C8" s="5"/>
      <c r="D8" s="5"/>
      <c r="E8" s="5"/>
      <c r="F8" s="5"/>
      <c r="G8" s="5"/>
      <c r="H8" s="5"/>
      <c r="I8" s="5"/>
      <c r="J8" s="5"/>
    </row>
    <row r="9" spans="2:11" x14ac:dyDescent="0.25">
      <c r="B9" s="5" t="s">
        <v>14</v>
      </c>
      <c r="C9" s="5"/>
      <c r="D9" s="5" t="s">
        <v>15</v>
      </c>
      <c r="E9" s="5" t="s">
        <v>16</v>
      </c>
      <c r="F9" s="5" t="s">
        <v>17</v>
      </c>
      <c r="G9" s="5" t="s">
        <v>18</v>
      </c>
      <c r="H9" s="5" t="s">
        <v>19</v>
      </c>
      <c r="I9" s="5" t="s">
        <v>20</v>
      </c>
      <c r="J9" s="5" t="s">
        <v>4</v>
      </c>
    </row>
    <row r="10" spans="2:11" x14ac:dyDescent="0.25">
      <c r="B10" s="6" t="s">
        <v>21</v>
      </c>
      <c r="C10" s="6" t="s">
        <v>22</v>
      </c>
      <c r="D10" s="6">
        <v>50</v>
      </c>
      <c r="E10" s="6">
        <v>35</v>
      </c>
      <c r="F10" s="6">
        <v>15</v>
      </c>
      <c r="G10" s="6">
        <v>3</v>
      </c>
      <c r="H10" s="6">
        <f>G10*E10*23</f>
        <v>2415</v>
      </c>
      <c r="I10" s="6">
        <f>G10*F10*15</f>
        <v>675</v>
      </c>
      <c r="J10" s="6">
        <f>I10+H10</f>
        <v>3090</v>
      </c>
    </row>
    <row r="11" spans="2:11" x14ac:dyDescent="0.25">
      <c r="B11" s="6" t="s">
        <v>23</v>
      </c>
      <c r="C11" s="6" t="s">
        <v>22</v>
      </c>
      <c r="D11" s="6">
        <v>50</v>
      </c>
      <c r="E11" s="6">
        <v>35</v>
      </c>
      <c r="F11" s="6">
        <v>15</v>
      </c>
      <c r="G11" s="6">
        <v>3</v>
      </c>
      <c r="H11" s="6">
        <f t="shared" ref="H11:H14" si="0">G11*E11*23</f>
        <v>2415</v>
      </c>
      <c r="I11" s="6">
        <f t="shared" ref="I11:I14" si="1">G11*F11*15</f>
        <v>675</v>
      </c>
      <c r="J11" s="6">
        <f t="shared" ref="J11:J14" si="2">I11+H11</f>
        <v>3090</v>
      </c>
    </row>
    <row r="12" spans="2:11" x14ac:dyDescent="0.25">
      <c r="B12" s="6" t="s">
        <v>10</v>
      </c>
      <c r="C12" s="6" t="s">
        <v>22</v>
      </c>
      <c r="D12" s="6">
        <v>50</v>
      </c>
      <c r="E12" s="6">
        <v>36</v>
      </c>
      <c r="F12" s="6">
        <v>20</v>
      </c>
      <c r="G12" s="6">
        <v>4.5</v>
      </c>
      <c r="H12" s="6">
        <f t="shared" si="0"/>
        <v>3726</v>
      </c>
      <c r="I12" s="6">
        <f t="shared" si="1"/>
        <v>1350</v>
      </c>
      <c r="J12" s="6">
        <f t="shared" si="2"/>
        <v>5076</v>
      </c>
    </row>
    <row r="13" spans="2:11" x14ac:dyDescent="0.25">
      <c r="B13" s="6" t="s">
        <v>11</v>
      </c>
      <c r="C13" s="6" t="s">
        <v>22</v>
      </c>
      <c r="D13" s="6">
        <v>50</v>
      </c>
      <c r="E13" s="6">
        <v>34</v>
      </c>
      <c r="F13" s="6">
        <v>15</v>
      </c>
      <c r="G13" s="6">
        <v>4</v>
      </c>
      <c r="H13" s="6">
        <f t="shared" si="0"/>
        <v>3128</v>
      </c>
      <c r="I13" s="6">
        <f t="shared" si="1"/>
        <v>900</v>
      </c>
      <c r="J13" s="6">
        <f t="shared" si="2"/>
        <v>4028</v>
      </c>
    </row>
    <row r="14" spans="2:11" x14ac:dyDescent="0.25">
      <c r="B14" s="6" t="s">
        <v>12</v>
      </c>
      <c r="C14" s="6" t="s">
        <v>24</v>
      </c>
      <c r="D14" s="6">
        <v>15</v>
      </c>
      <c r="E14" s="6">
        <v>0</v>
      </c>
      <c r="F14" s="6">
        <v>15</v>
      </c>
      <c r="G14" s="6">
        <v>3</v>
      </c>
      <c r="H14" s="6">
        <f t="shared" si="0"/>
        <v>0</v>
      </c>
      <c r="I14" s="6">
        <f t="shared" si="1"/>
        <v>675</v>
      </c>
      <c r="J14" s="6">
        <f t="shared" si="2"/>
        <v>675</v>
      </c>
    </row>
    <row r="15" spans="2:11" x14ac:dyDescent="0.25">
      <c r="B15" s="5"/>
      <c r="C15" s="5"/>
      <c r="D15" s="5"/>
      <c r="E15" s="5"/>
      <c r="F15" s="5"/>
      <c r="G15" s="5"/>
      <c r="H15" s="5"/>
      <c r="I15" s="5"/>
      <c r="J15" s="7">
        <f>SUM(J10:J14)</f>
        <v>15959</v>
      </c>
      <c r="K15" t="s">
        <v>25</v>
      </c>
    </row>
    <row r="16" spans="2:11" x14ac:dyDescent="0.25">
      <c r="B16" s="5"/>
      <c r="C16" s="5"/>
      <c r="D16" s="5"/>
      <c r="E16" s="5"/>
      <c r="F16" s="5"/>
      <c r="G16" s="5"/>
      <c r="H16" s="5"/>
      <c r="I16" s="5"/>
      <c r="J16" s="5"/>
    </row>
    <row r="17" spans="2:11" x14ac:dyDescent="0.25">
      <c r="B17" s="1"/>
      <c r="C17" s="1" t="s">
        <v>0</v>
      </c>
      <c r="D17" s="1" t="s">
        <v>1</v>
      </c>
      <c r="E17" s="1" t="s">
        <v>2</v>
      </c>
      <c r="F17" s="1" t="s">
        <v>3</v>
      </c>
      <c r="G17" s="1" t="s">
        <v>4</v>
      </c>
      <c r="H17" s="1" t="s">
        <v>5</v>
      </c>
      <c r="I17" s="1" t="s">
        <v>6</v>
      </c>
    </row>
    <row r="18" spans="2:11" x14ac:dyDescent="0.25">
      <c r="B18" s="2" t="s">
        <v>7</v>
      </c>
      <c r="C18" s="2"/>
      <c r="D18" s="3">
        <v>12000</v>
      </c>
      <c r="E18" s="2">
        <v>2</v>
      </c>
      <c r="F18" s="2">
        <f t="shared" ref="F18:F20" si="3">E18*D18</f>
        <v>24000</v>
      </c>
      <c r="G18" s="2">
        <f t="shared" ref="G18:G20" si="4">F18+C18</f>
        <v>24000</v>
      </c>
      <c r="H18" s="2">
        <f t="shared" ref="H18:H20" si="5">G18/E18</f>
        <v>12000</v>
      </c>
      <c r="I18" s="2">
        <f t="shared" ref="I18:I20" si="6">(H18*2)/280</f>
        <v>85.714285714285708</v>
      </c>
    </row>
    <row r="19" spans="2:11" x14ac:dyDescent="0.25">
      <c r="B19" s="2" t="s">
        <v>8</v>
      </c>
      <c r="C19" s="2"/>
      <c r="D19" s="3">
        <v>9000</v>
      </c>
      <c r="E19" s="2">
        <v>2</v>
      </c>
      <c r="F19" s="2">
        <f t="shared" si="3"/>
        <v>18000</v>
      </c>
      <c r="G19" s="2">
        <f t="shared" si="4"/>
        <v>18000</v>
      </c>
      <c r="H19" s="2">
        <f t="shared" si="5"/>
        <v>9000</v>
      </c>
      <c r="I19" s="2">
        <f t="shared" si="6"/>
        <v>64.285714285714292</v>
      </c>
    </row>
    <row r="20" spans="2:11" x14ac:dyDescent="0.25">
      <c r="B20" s="2" t="s">
        <v>9</v>
      </c>
      <c r="C20" s="2"/>
      <c r="D20" s="3">
        <v>4150</v>
      </c>
      <c r="E20" s="2">
        <v>4.5</v>
      </c>
      <c r="F20" s="2">
        <f t="shared" si="3"/>
        <v>18675</v>
      </c>
      <c r="G20" s="2">
        <f t="shared" si="4"/>
        <v>18675</v>
      </c>
      <c r="H20" s="2">
        <f t="shared" si="5"/>
        <v>4150</v>
      </c>
      <c r="I20" s="2">
        <f t="shared" si="6"/>
        <v>29.642857142857142</v>
      </c>
    </row>
    <row r="21" spans="2:11" x14ac:dyDescent="0.25">
      <c r="B21" s="2" t="s">
        <v>21</v>
      </c>
      <c r="C21" s="2">
        <f>J10</f>
        <v>3090</v>
      </c>
      <c r="D21" s="3">
        <v>3700</v>
      </c>
      <c r="E21" s="2">
        <v>6</v>
      </c>
      <c r="F21" s="2">
        <f>E21*D21</f>
        <v>22200</v>
      </c>
      <c r="G21" s="2">
        <f>F21+C21</f>
        <v>25290</v>
      </c>
      <c r="H21" s="2">
        <f>G21/E21</f>
        <v>4215</v>
      </c>
      <c r="I21" s="2">
        <f>(H21*2)/280</f>
        <v>30.107142857142858</v>
      </c>
    </row>
    <row r="22" spans="2:11" x14ac:dyDescent="0.25">
      <c r="B22" s="2" t="s">
        <v>23</v>
      </c>
      <c r="C22" s="2">
        <f>J11</f>
        <v>3090</v>
      </c>
      <c r="D22" s="3">
        <v>5500</v>
      </c>
      <c r="E22" s="2">
        <v>5</v>
      </c>
      <c r="F22" s="2">
        <f t="shared" ref="F22:F25" si="7">E22*D22</f>
        <v>27500</v>
      </c>
      <c r="G22" s="2">
        <f t="shared" ref="G22:G25" si="8">F22+C22</f>
        <v>30590</v>
      </c>
      <c r="H22" s="2">
        <f t="shared" ref="H22:H25" si="9">G22/E22</f>
        <v>6118</v>
      </c>
      <c r="I22" s="2">
        <f t="shared" ref="I22:I25" si="10">(H22*2)/280</f>
        <v>43.7</v>
      </c>
    </row>
    <row r="23" spans="2:11" x14ac:dyDescent="0.25">
      <c r="B23" s="2" t="s">
        <v>10</v>
      </c>
      <c r="C23" s="2">
        <f>J12</f>
        <v>5076</v>
      </c>
      <c r="D23" s="3">
        <v>1000</v>
      </c>
      <c r="E23" s="2">
        <v>17</v>
      </c>
      <c r="F23" s="2">
        <f t="shared" si="7"/>
        <v>17000</v>
      </c>
      <c r="G23" s="2">
        <f t="shared" si="8"/>
        <v>22076</v>
      </c>
      <c r="H23" s="2">
        <f t="shared" si="9"/>
        <v>1298.5882352941176</v>
      </c>
      <c r="I23" s="2">
        <f t="shared" si="10"/>
        <v>9.2756302521008394</v>
      </c>
    </row>
    <row r="24" spans="2:11" x14ac:dyDescent="0.25">
      <c r="B24" s="2" t="s">
        <v>11</v>
      </c>
      <c r="C24" s="2">
        <f>J13</f>
        <v>4028</v>
      </c>
      <c r="D24" s="3">
        <v>1200</v>
      </c>
      <c r="E24" s="2">
        <v>18</v>
      </c>
      <c r="F24" s="2">
        <f t="shared" si="7"/>
        <v>21600</v>
      </c>
      <c r="G24" s="2">
        <f t="shared" si="8"/>
        <v>25628</v>
      </c>
      <c r="H24" s="2">
        <f t="shared" si="9"/>
        <v>1423.7777777777778</v>
      </c>
      <c r="I24" s="2">
        <f t="shared" si="10"/>
        <v>10.169841269841271</v>
      </c>
    </row>
    <row r="25" spans="2:11" x14ac:dyDescent="0.25">
      <c r="B25" s="2" t="s">
        <v>12</v>
      </c>
      <c r="C25" s="2">
        <f>J14</f>
        <v>675</v>
      </c>
      <c r="D25" s="3">
        <v>4800</v>
      </c>
      <c r="E25" s="2">
        <v>1.5</v>
      </c>
      <c r="F25" s="2">
        <f t="shared" si="7"/>
        <v>7200</v>
      </c>
      <c r="G25" s="2">
        <f t="shared" si="8"/>
        <v>7875</v>
      </c>
      <c r="H25" s="2">
        <f t="shared" si="9"/>
        <v>5250</v>
      </c>
      <c r="I25" s="2">
        <f t="shared" si="10"/>
        <v>37.5</v>
      </c>
    </row>
    <row r="26" spans="2:11" x14ac:dyDescent="0.25">
      <c r="F26" s="4">
        <f>SUM(F21:F25)</f>
        <v>95500</v>
      </c>
    </row>
    <row r="30" spans="2:11" x14ac:dyDescent="0.25">
      <c r="B30" t="s">
        <v>28</v>
      </c>
      <c r="E30" s="33" t="s">
        <v>90</v>
      </c>
      <c r="F30" t="s">
        <v>92</v>
      </c>
      <c r="G30" t="s">
        <v>92</v>
      </c>
    </row>
    <row r="31" spans="2:11" x14ac:dyDescent="0.25">
      <c r="B31" s="1"/>
      <c r="C31" s="1" t="s">
        <v>0</v>
      </c>
      <c r="D31" s="1" t="s">
        <v>1</v>
      </c>
      <c r="E31" s="34" t="s">
        <v>91</v>
      </c>
      <c r="F31" s="1" t="s">
        <v>93</v>
      </c>
      <c r="G31" s="1" t="s">
        <v>94</v>
      </c>
      <c r="H31" s="1" t="s">
        <v>5</v>
      </c>
      <c r="I31" s="1" t="s">
        <v>6</v>
      </c>
    </row>
    <row r="32" spans="2:11" x14ac:dyDescent="0.25">
      <c r="B32" s="2" t="s">
        <v>7</v>
      </c>
      <c r="C32" s="2"/>
      <c r="D32" s="8">
        <v>18000</v>
      </c>
      <c r="E32" s="2">
        <v>2</v>
      </c>
      <c r="F32" s="2">
        <f t="shared" ref="F32:F38" si="11">E32*D32</f>
        <v>36000</v>
      </c>
      <c r="G32" s="2">
        <f t="shared" ref="G32:G38" si="12">F32+C32</f>
        <v>36000</v>
      </c>
      <c r="H32" s="2">
        <f t="shared" ref="H32:H38" si="13">G32/E32</f>
        <v>18000</v>
      </c>
      <c r="I32" s="2">
        <f t="shared" ref="I32:I38" si="14">(H32*2)/280</f>
        <v>128.57142857142858</v>
      </c>
      <c r="K32" t="s">
        <v>30</v>
      </c>
    </row>
    <row r="33" spans="2:11" x14ac:dyDescent="0.25">
      <c r="B33" s="2" t="s">
        <v>29</v>
      </c>
      <c r="C33" s="2"/>
      <c r="D33" s="8">
        <v>1400</v>
      </c>
      <c r="E33" s="2">
        <v>6</v>
      </c>
      <c r="F33" s="2">
        <f t="shared" si="11"/>
        <v>8400</v>
      </c>
      <c r="G33" s="2">
        <f t="shared" si="12"/>
        <v>8400</v>
      </c>
      <c r="H33" s="2">
        <f t="shared" si="13"/>
        <v>1400</v>
      </c>
      <c r="I33" s="2">
        <f t="shared" si="14"/>
        <v>10</v>
      </c>
      <c r="K33" t="s">
        <v>30</v>
      </c>
    </row>
    <row r="34" spans="2:11" x14ac:dyDescent="0.25">
      <c r="B34" s="2" t="s">
        <v>8</v>
      </c>
      <c r="C34" s="2"/>
      <c r="D34" s="8">
        <v>9000</v>
      </c>
      <c r="E34" s="2">
        <v>3</v>
      </c>
      <c r="F34" s="2">
        <f t="shared" si="11"/>
        <v>27000</v>
      </c>
      <c r="G34" s="2">
        <f t="shared" si="12"/>
        <v>27000</v>
      </c>
      <c r="H34" s="2">
        <f t="shared" si="13"/>
        <v>9000</v>
      </c>
      <c r="I34" s="2">
        <f t="shared" si="14"/>
        <v>64.285714285714292</v>
      </c>
      <c r="K34" t="s">
        <v>30</v>
      </c>
    </row>
    <row r="35" spans="2:11" x14ac:dyDescent="0.25">
      <c r="B35" s="2" t="s">
        <v>9</v>
      </c>
      <c r="C35" s="2"/>
      <c r="D35" s="8">
        <v>4150</v>
      </c>
      <c r="E35" s="2">
        <v>6</v>
      </c>
      <c r="F35" s="9">
        <f t="shared" si="11"/>
        <v>24900</v>
      </c>
      <c r="G35" s="2">
        <f t="shared" si="12"/>
        <v>24900</v>
      </c>
      <c r="H35" s="2">
        <f t="shared" si="13"/>
        <v>4150</v>
      </c>
      <c r="I35" s="2">
        <f t="shared" si="14"/>
        <v>29.642857142857142</v>
      </c>
      <c r="K35" t="s">
        <v>30</v>
      </c>
    </row>
    <row r="36" spans="2:11" x14ac:dyDescent="0.25">
      <c r="B36" s="2" t="s">
        <v>10</v>
      </c>
      <c r="C36" s="2">
        <v>1716</v>
      </c>
      <c r="D36" s="8">
        <v>1000</v>
      </c>
      <c r="E36" s="2">
        <v>17</v>
      </c>
      <c r="F36" s="2">
        <f t="shared" si="11"/>
        <v>17000</v>
      </c>
      <c r="G36" s="2">
        <f t="shared" si="12"/>
        <v>18716</v>
      </c>
      <c r="H36" s="2">
        <f t="shared" si="13"/>
        <v>1100.9411764705883</v>
      </c>
      <c r="I36" s="2">
        <f t="shared" si="14"/>
        <v>7.8638655462184879</v>
      </c>
      <c r="K36" t="s">
        <v>30</v>
      </c>
    </row>
    <row r="37" spans="2:11" x14ac:dyDescent="0.25">
      <c r="B37" s="2" t="s">
        <v>11</v>
      </c>
      <c r="C37" s="2">
        <v>0</v>
      </c>
      <c r="D37" s="8">
        <v>1200</v>
      </c>
      <c r="E37" s="2">
        <v>20</v>
      </c>
      <c r="F37" s="9">
        <f t="shared" si="11"/>
        <v>24000</v>
      </c>
      <c r="G37" s="2">
        <f t="shared" si="12"/>
        <v>24000</v>
      </c>
      <c r="H37" s="2">
        <f t="shared" si="13"/>
        <v>1200</v>
      </c>
      <c r="I37" s="2">
        <f t="shared" si="14"/>
        <v>8.5714285714285712</v>
      </c>
      <c r="K37" t="s">
        <v>30</v>
      </c>
    </row>
    <row r="38" spans="2:11" x14ac:dyDescent="0.25">
      <c r="B38" s="2" t="s">
        <v>12</v>
      </c>
      <c r="C38" s="2">
        <v>1196</v>
      </c>
      <c r="D38" s="8">
        <v>4800</v>
      </c>
      <c r="E38" s="2">
        <v>6</v>
      </c>
      <c r="F38" s="9">
        <f t="shared" si="11"/>
        <v>28800</v>
      </c>
      <c r="G38" s="2">
        <f t="shared" si="12"/>
        <v>29996</v>
      </c>
      <c r="H38" s="2">
        <f t="shared" si="13"/>
        <v>4999.333333333333</v>
      </c>
      <c r="I38" s="2">
        <f t="shared" si="14"/>
        <v>35.709523809523809</v>
      </c>
      <c r="K38" t="s">
        <v>30</v>
      </c>
    </row>
    <row r="39" spans="2:11" x14ac:dyDescent="0.25">
      <c r="B39" s="10" t="s">
        <v>26</v>
      </c>
      <c r="C39" s="10"/>
      <c r="D39" s="10">
        <v>14000</v>
      </c>
      <c r="E39" s="10">
        <v>3</v>
      </c>
      <c r="F39" s="10">
        <f t="shared" ref="F39:F40" si="15">E39*D39</f>
        <v>42000</v>
      </c>
      <c r="G39" s="10">
        <f t="shared" ref="G39:G40" si="16">F39+C39</f>
        <v>42000</v>
      </c>
    </row>
    <row r="40" spans="2:11" x14ac:dyDescent="0.25">
      <c r="B40" s="10" t="s">
        <v>27</v>
      </c>
      <c r="C40" s="10"/>
      <c r="D40" s="10">
        <v>14000</v>
      </c>
      <c r="E40" s="10">
        <v>3</v>
      </c>
      <c r="F40" s="10">
        <f t="shared" si="15"/>
        <v>42000</v>
      </c>
      <c r="G40" s="10">
        <f t="shared" si="16"/>
        <v>42000</v>
      </c>
    </row>
    <row r="41" spans="2:11" x14ac:dyDescent="0.25">
      <c r="F41" s="11">
        <f>SUM(F32:F40)</f>
        <v>250100</v>
      </c>
      <c r="G41" s="11">
        <f>SUM(G32:G40)</f>
        <v>253012</v>
      </c>
    </row>
    <row r="44" spans="2:11" x14ac:dyDescent="0.25">
      <c r="D44" s="10" t="s">
        <v>35</v>
      </c>
      <c r="E44" s="37" t="s">
        <v>33</v>
      </c>
      <c r="F44" s="37"/>
    </row>
    <row r="45" spans="2:11" x14ac:dyDescent="0.25">
      <c r="B45" s="10" t="s">
        <v>31</v>
      </c>
      <c r="C45" s="10">
        <v>25</v>
      </c>
      <c r="D45" s="10">
        <v>11</v>
      </c>
      <c r="E45" s="10" t="s">
        <v>32</v>
      </c>
      <c r="F45" s="10">
        <v>21</v>
      </c>
    </row>
    <row r="46" spans="2:11" x14ac:dyDescent="0.25">
      <c r="B46" s="10" t="s">
        <v>34</v>
      </c>
      <c r="C46" s="10">
        <f>C45*F45</f>
        <v>525</v>
      </c>
      <c r="D46" s="10"/>
      <c r="E46" s="10"/>
      <c r="F46" s="10"/>
    </row>
    <row r="47" spans="2:11" x14ac:dyDescent="0.25">
      <c r="B47" s="10" t="s">
        <v>36</v>
      </c>
      <c r="C47" s="10">
        <f>C46*D45</f>
        <v>5775</v>
      </c>
      <c r="D47" s="10"/>
      <c r="E47" s="10"/>
      <c r="F47" s="10"/>
    </row>
    <row r="48" spans="2:11" x14ac:dyDescent="0.25">
      <c r="B48" s="10" t="s">
        <v>37</v>
      </c>
      <c r="C48" s="10">
        <v>5000</v>
      </c>
      <c r="D48" s="10"/>
      <c r="E48" s="10"/>
      <c r="F48" s="10"/>
    </row>
    <row r="49" spans="1:12" x14ac:dyDescent="0.25">
      <c r="B49" s="10" t="s">
        <v>39</v>
      </c>
      <c r="C49" s="10">
        <v>1276</v>
      </c>
      <c r="D49" s="10">
        <v>11</v>
      </c>
      <c r="E49" s="10" t="s">
        <v>40</v>
      </c>
      <c r="F49" s="10">
        <v>29</v>
      </c>
    </row>
    <row r="50" spans="1:12" x14ac:dyDescent="0.25">
      <c r="B50" s="10" t="s">
        <v>41</v>
      </c>
      <c r="C50" s="10"/>
      <c r="D50" s="13"/>
      <c r="E50" s="13"/>
      <c r="F50" s="13"/>
    </row>
    <row r="51" spans="1:12" x14ac:dyDescent="0.25">
      <c r="B51" s="10" t="s">
        <v>42</v>
      </c>
      <c r="C51" s="10">
        <v>957</v>
      </c>
      <c r="D51" s="13"/>
      <c r="E51" s="13"/>
      <c r="F51" s="13"/>
    </row>
    <row r="52" spans="1:12" x14ac:dyDescent="0.25">
      <c r="B52" s="12" t="s">
        <v>38</v>
      </c>
      <c r="C52" s="12">
        <f>SUM(C47:C51)</f>
        <v>13008</v>
      </c>
    </row>
    <row r="54" spans="1:12" ht="15.75" x14ac:dyDescent="0.25">
      <c r="B54" s="19" t="s">
        <v>45</v>
      </c>
      <c r="C54" s="14"/>
      <c r="D54" s="15" t="s">
        <v>15</v>
      </c>
      <c r="E54" s="15" t="s">
        <v>16</v>
      </c>
      <c r="F54" s="15" t="s">
        <v>17</v>
      </c>
      <c r="G54" s="15" t="s">
        <v>18</v>
      </c>
      <c r="H54" s="15" t="s">
        <v>19</v>
      </c>
      <c r="I54" s="15" t="s">
        <v>20</v>
      </c>
      <c r="J54" s="15" t="s">
        <v>4</v>
      </c>
      <c r="K54" s="14"/>
      <c r="L54" s="14"/>
    </row>
    <row r="55" spans="1:12" x14ac:dyDescent="0.25">
      <c r="B55" s="9" t="s">
        <v>10</v>
      </c>
      <c r="C55" s="9" t="s">
        <v>44</v>
      </c>
      <c r="D55" s="9">
        <v>24</v>
      </c>
      <c r="E55" s="9">
        <v>0</v>
      </c>
      <c r="F55" s="9">
        <v>24</v>
      </c>
      <c r="G55" s="9">
        <v>6.5</v>
      </c>
      <c r="H55" s="9">
        <f>G55*E55*23</f>
        <v>0</v>
      </c>
      <c r="I55" s="9">
        <f>G55*F55*11</f>
        <v>1716</v>
      </c>
      <c r="J55" s="9">
        <f>I55+H55</f>
        <v>1716</v>
      </c>
      <c r="K55" s="14"/>
      <c r="L55" s="14"/>
    </row>
    <row r="56" spans="1:12" x14ac:dyDescent="0.25">
      <c r="B56" s="9" t="s">
        <v>12</v>
      </c>
      <c r="C56" s="9" t="s">
        <v>43</v>
      </c>
      <c r="D56" s="9">
        <v>26</v>
      </c>
      <c r="E56" s="9">
        <v>26</v>
      </c>
      <c r="F56" s="9">
        <v>0</v>
      </c>
      <c r="G56" s="9">
        <v>2</v>
      </c>
      <c r="H56" s="9">
        <f t="shared" ref="H56" si="17">G56*E56*23</f>
        <v>1196</v>
      </c>
      <c r="I56" s="9">
        <f t="shared" ref="I56" si="18">G56*F56*15</f>
        <v>0</v>
      </c>
      <c r="J56" s="9">
        <f t="shared" ref="J56" si="19">I56+H56</f>
        <v>1196</v>
      </c>
      <c r="K56" s="14"/>
      <c r="L56" s="14"/>
    </row>
    <row r="57" spans="1:12" ht="15.75" x14ac:dyDescent="0.25">
      <c r="B57" s="15"/>
      <c r="C57" s="15"/>
      <c r="D57" s="15"/>
      <c r="E57" s="15"/>
      <c r="F57" s="15"/>
      <c r="G57" s="15"/>
      <c r="H57" s="15"/>
      <c r="I57" s="15"/>
      <c r="J57" s="20">
        <f>SUM(J55:J56)</f>
        <v>2912</v>
      </c>
      <c r="K57" s="14" t="s">
        <v>25</v>
      </c>
      <c r="L57" s="14"/>
    </row>
    <row r="58" spans="1:12" ht="15.75" x14ac:dyDescent="0.25">
      <c r="B58" s="15"/>
      <c r="C58" s="15"/>
      <c r="D58" s="15"/>
      <c r="E58" s="15"/>
      <c r="F58" s="15"/>
      <c r="G58" s="15"/>
      <c r="H58" s="15"/>
      <c r="I58" s="15"/>
      <c r="J58" s="32"/>
      <c r="K58" s="14"/>
      <c r="L58" s="14"/>
    </row>
    <row r="59" spans="1:12" ht="15.75" x14ac:dyDescent="0.25">
      <c r="A59" s="16"/>
      <c r="B59" s="17" t="s">
        <v>43</v>
      </c>
      <c r="C59" s="16"/>
      <c r="D59" s="16"/>
      <c r="F59" s="15"/>
      <c r="G59" s="15"/>
      <c r="H59" s="15"/>
      <c r="I59" s="15"/>
      <c r="J59" s="32"/>
      <c r="K59" s="14"/>
      <c r="L59" s="14"/>
    </row>
    <row r="60" spans="1:12" ht="15.75" x14ac:dyDescent="0.25">
      <c r="A60" s="18" t="s">
        <v>76</v>
      </c>
      <c r="B60" s="18">
        <v>27</v>
      </c>
      <c r="C60" s="18">
        <v>7.5</v>
      </c>
      <c r="D60" s="18">
        <f>C60*B60*23</f>
        <v>4657.5</v>
      </c>
      <c r="F60" s="15"/>
      <c r="G60" s="15"/>
      <c r="H60" s="15"/>
      <c r="I60" s="15"/>
      <c r="J60" s="32"/>
      <c r="K60" s="14"/>
      <c r="L60" s="14"/>
    </row>
    <row r="61" spans="1:12" ht="15.75" x14ac:dyDescent="0.25">
      <c r="A61" s="18" t="s">
        <v>73</v>
      </c>
      <c r="B61" s="18">
        <v>27</v>
      </c>
      <c r="C61" s="18">
        <v>7.5</v>
      </c>
      <c r="D61" s="18">
        <f t="shared" ref="D61:D64" si="20">C61*B61*23</f>
        <v>4657.5</v>
      </c>
      <c r="F61" s="15"/>
      <c r="G61" s="15"/>
      <c r="H61" s="15"/>
      <c r="I61" s="15"/>
      <c r="J61" s="32"/>
      <c r="K61" s="14"/>
      <c r="L61" s="14"/>
    </row>
    <row r="62" spans="1:12" ht="15.75" x14ac:dyDescent="0.25">
      <c r="A62" s="18" t="s">
        <v>77</v>
      </c>
      <c r="B62" s="18">
        <v>26</v>
      </c>
      <c r="C62" s="18">
        <v>7.5</v>
      </c>
      <c r="D62" s="18">
        <f t="shared" si="20"/>
        <v>4485</v>
      </c>
      <c r="F62" s="15"/>
      <c r="G62" s="15"/>
      <c r="H62" s="15"/>
      <c r="I62" s="15"/>
      <c r="J62" s="32"/>
      <c r="K62" s="14"/>
      <c r="L62" s="14"/>
    </row>
    <row r="63" spans="1:12" ht="15.75" x14ac:dyDescent="0.25">
      <c r="A63" s="18" t="s">
        <v>61</v>
      </c>
      <c r="B63" s="18">
        <v>15</v>
      </c>
      <c r="C63" s="18">
        <v>8</v>
      </c>
      <c r="D63" s="18">
        <f t="shared" si="20"/>
        <v>2760</v>
      </c>
      <c r="F63" s="15"/>
      <c r="G63" s="15"/>
      <c r="H63" s="15"/>
      <c r="I63" s="15"/>
      <c r="J63" s="32"/>
      <c r="K63" s="14"/>
      <c r="L63" s="14"/>
    </row>
    <row r="64" spans="1:12" ht="15.75" x14ac:dyDescent="0.25">
      <c r="A64" s="18" t="s">
        <v>68</v>
      </c>
      <c r="B64" s="18">
        <v>31</v>
      </c>
      <c r="C64" s="18">
        <v>3</v>
      </c>
      <c r="D64" s="18">
        <f t="shared" si="20"/>
        <v>2139</v>
      </c>
      <c r="F64" s="15"/>
      <c r="G64" s="15"/>
      <c r="H64" s="15"/>
      <c r="I64" s="15"/>
      <c r="J64" s="32"/>
      <c r="K64" s="14"/>
      <c r="L64" s="14"/>
    </row>
    <row r="65" spans="1:16" ht="15.75" x14ac:dyDescent="0.25">
      <c r="A65" s="16"/>
      <c r="B65" s="16"/>
      <c r="C65" s="16"/>
      <c r="D65" s="27">
        <f>SUM(D60:D64)</f>
        <v>18699</v>
      </c>
      <c r="F65" s="15"/>
      <c r="G65" s="15"/>
      <c r="H65" s="15"/>
      <c r="I65" s="15"/>
      <c r="J65" s="32"/>
      <c r="K65" s="14"/>
      <c r="L65" s="14"/>
    </row>
    <row r="66" spans="1:16" ht="15.75" x14ac:dyDescent="0.25">
      <c r="F66" s="15"/>
      <c r="G66" s="15"/>
      <c r="H66" s="15"/>
      <c r="I66" s="15"/>
      <c r="J66" s="32"/>
      <c r="K66" s="14"/>
      <c r="L66" s="14"/>
    </row>
    <row r="67" spans="1:16" x14ac:dyDescent="0.25">
      <c r="M67" s="35" t="s">
        <v>88</v>
      </c>
      <c r="N67" s="35" t="s">
        <v>89</v>
      </c>
    </row>
    <row r="68" spans="1:16" ht="15.75" x14ac:dyDescent="0.25">
      <c r="B68" s="25" t="s">
        <v>82</v>
      </c>
      <c r="C68" s="23"/>
      <c r="D68" s="24" t="s">
        <v>15</v>
      </c>
      <c r="E68" s="24" t="s">
        <v>84</v>
      </c>
      <c r="F68" s="24" t="s">
        <v>83</v>
      </c>
      <c r="G68" s="24" t="s">
        <v>18</v>
      </c>
      <c r="H68" s="24" t="s">
        <v>19</v>
      </c>
      <c r="I68" s="24" t="s">
        <v>20</v>
      </c>
      <c r="J68" s="24" t="s">
        <v>4</v>
      </c>
      <c r="K68" s="24" t="s">
        <v>85</v>
      </c>
      <c r="L68" s="24" t="s">
        <v>50</v>
      </c>
      <c r="M68" s="36"/>
      <c r="N68" s="36"/>
    </row>
    <row r="69" spans="1:16" x14ac:dyDescent="0.25">
      <c r="A69" s="38" t="s">
        <v>55</v>
      </c>
      <c r="B69" s="21" t="s">
        <v>46</v>
      </c>
      <c r="C69" s="21" t="s">
        <v>86</v>
      </c>
      <c r="D69" s="28">
        <v>22</v>
      </c>
      <c r="E69" s="29">
        <v>0</v>
      </c>
      <c r="F69" s="29">
        <v>20</v>
      </c>
      <c r="G69" s="29">
        <v>2.25</v>
      </c>
      <c r="H69" s="29">
        <f>G69*E69*23</f>
        <v>0</v>
      </c>
      <c r="I69" s="29">
        <f>G69*F69*11</f>
        <v>495</v>
      </c>
      <c r="J69" s="29">
        <f>I69+H69</f>
        <v>495</v>
      </c>
      <c r="K69" s="28">
        <v>13</v>
      </c>
      <c r="L69" s="28">
        <v>28</v>
      </c>
      <c r="M69" s="28">
        <v>120</v>
      </c>
      <c r="N69" s="28">
        <v>82</v>
      </c>
    </row>
    <row r="70" spans="1:16" x14ac:dyDescent="0.25">
      <c r="A70" s="38"/>
      <c r="B70" s="21" t="s">
        <v>47</v>
      </c>
      <c r="C70" s="21" t="s">
        <v>86</v>
      </c>
      <c r="D70" s="28">
        <v>20</v>
      </c>
      <c r="E70" s="29">
        <v>0</v>
      </c>
      <c r="F70" s="29">
        <v>20</v>
      </c>
      <c r="G70" s="29">
        <v>1.5</v>
      </c>
      <c r="H70" s="29">
        <f t="shared" ref="H70:H95" si="21">G70*E70*23</f>
        <v>0</v>
      </c>
      <c r="I70" s="29">
        <f t="shared" ref="I70:I95" si="22">G70*F70*15</f>
        <v>450</v>
      </c>
      <c r="J70" s="29">
        <f t="shared" ref="J70:J95" si="23">I70+H70</f>
        <v>450</v>
      </c>
      <c r="K70" s="28">
        <v>13</v>
      </c>
      <c r="L70" s="28">
        <v>28</v>
      </c>
      <c r="M70" s="28">
        <v>60</v>
      </c>
      <c r="N70" s="28">
        <v>50</v>
      </c>
    </row>
    <row r="71" spans="1:16" x14ac:dyDescent="0.25">
      <c r="A71" s="38"/>
      <c r="B71" s="21" t="s">
        <v>48</v>
      </c>
      <c r="C71" s="21" t="s">
        <v>86</v>
      </c>
      <c r="D71" s="28">
        <v>20</v>
      </c>
      <c r="E71" s="29">
        <v>0</v>
      </c>
      <c r="F71" s="29">
        <v>20</v>
      </c>
      <c r="G71" s="29">
        <v>2</v>
      </c>
      <c r="H71" s="29">
        <f t="shared" si="21"/>
        <v>0</v>
      </c>
      <c r="I71" s="29">
        <f t="shared" si="22"/>
        <v>600</v>
      </c>
      <c r="J71" s="29">
        <f t="shared" si="23"/>
        <v>600</v>
      </c>
      <c r="K71" s="28">
        <v>13</v>
      </c>
      <c r="L71" s="28">
        <v>28</v>
      </c>
      <c r="M71" s="28">
        <v>80</v>
      </c>
      <c r="N71" s="28">
        <v>50</v>
      </c>
    </row>
    <row r="72" spans="1:16" x14ac:dyDescent="0.25">
      <c r="A72" s="38"/>
      <c r="B72" s="22" t="s">
        <v>49</v>
      </c>
      <c r="C72" s="21" t="s">
        <v>86</v>
      </c>
      <c r="D72" s="28">
        <v>20</v>
      </c>
      <c r="E72" s="29">
        <v>0</v>
      </c>
      <c r="F72" s="28">
        <v>20</v>
      </c>
      <c r="G72" s="30">
        <v>1</v>
      </c>
      <c r="H72" s="29">
        <f t="shared" si="21"/>
        <v>0</v>
      </c>
      <c r="I72" s="29">
        <f t="shared" si="22"/>
        <v>300</v>
      </c>
      <c r="J72" s="29">
        <f t="shared" si="23"/>
        <v>300</v>
      </c>
      <c r="K72" s="28">
        <v>13</v>
      </c>
      <c r="L72" s="28">
        <v>28</v>
      </c>
      <c r="M72" s="28">
        <v>40</v>
      </c>
      <c r="N72" s="28">
        <v>18</v>
      </c>
    </row>
    <row r="73" spans="1:16" x14ac:dyDescent="0.25">
      <c r="A73" s="38" t="s">
        <v>56</v>
      </c>
      <c r="B73" s="22" t="s">
        <v>51</v>
      </c>
      <c r="C73" s="21" t="s">
        <v>86</v>
      </c>
      <c r="D73" s="28">
        <v>24</v>
      </c>
      <c r="E73" s="29">
        <v>0</v>
      </c>
      <c r="F73" s="28">
        <v>24</v>
      </c>
      <c r="G73" s="28">
        <v>1.25</v>
      </c>
      <c r="H73" s="29">
        <f t="shared" si="21"/>
        <v>0</v>
      </c>
      <c r="I73" s="29">
        <f t="shared" si="22"/>
        <v>450</v>
      </c>
      <c r="J73" s="29">
        <f t="shared" si="23"/>
        <v>450</v>
      </c>
      <c r="K73" s="28">
        <v>13</v>
      </c>
      <c r="L73" s="28">
        <v>27</v>
      </c>
      <c r="M73" s="28">
        <v>70</v>
      </c>
      <c r="N73" s="28">
        <v>50</v>
      </c>
    </row>
    <row r="74" spans="1:16" x14ac:dyDescent="0.25">
      <c r="A74" s="38"/>
      <c r="B74" s="22" t="s">
        <v>52</v>
      </c>
      <c r="C74" s="21" t="s">
        <v>86</v>
      </c>
      <c r="D74" s="28">
        <v>11</v>
      </c>
      <c r="E74" s="29">
        <v>0</v>
      </c>
      <c r="F74" s="28">
        <v>11</v>
      </c>
      <c r="G74" s="28">
        <v>0.75</v>
      </c>
      <c r="H74" s="29">
        <f t="shared" si="21"/>
        <v>0</v>
      </c>
      <c r="I74" s="29">
        <f t="shared" si="22"/>
        <v>123.75</v>
      </c>
      <c r="J74" s="29">
        <f t="shared" si="23"/>
        <v>123.75</v>
      </c>
      <c r="K74" s="28">
        <v>13</v>
      </c>
      <c r="L74" s="28">
        <v>27</v>
      </c>
      <c r="M74" s="28">
        <v>20</v>
      </c>
      <c r="N74" s="28">
        <v>15</v>
      </c>
    </row>
    <row r="75" spans="1:16" x14ac:dyDescent="0.25">
      <c r="A75" s="38"/>
      <c r="B75" s="22" t="s">
        <v>53</v>
      </c>
      <c r="C75" s="21" t="s">
        <v>86</v>
      </c>
      <c r="D75" s="28">
        <v>11</v>
      </c>
      <c r="E75" s="29">
        <v>0</v>
      </c>
      <c r="F75" s="28">
        <v>11</v>
      </c>
      <c r="G75" s="28">
        <v>0.75</v>
      </c>
      <c r="H75" s="29">
        <f t="shared" si="21"/>
        <v>0</v>
      </c>
      <c r="I75" s="29">
        <f t="shared" si="22"/>
        <v>123.75</v>
      </c>
      <c r="J75" s="29">
        <f t="shared" si="23"/>
        <v>123.75</v>
      </c>
      <c r="K75" s="28">
        <v>13</v>
      </c>
      <c r="L75" s="28">
        <v>27</v>
      </c>
      <c r="M75" s="28"/>
      <c r="N75" s="28">
        <v>20</v>
      </c>
    </row>
    <row r="76" spans="1:16" x14ac:dyDescent="0.25">
      <c r="A76" s="38"/>
      <c r="B76" s="22" t="s">
        <v>54</v>
      </c>
      <c r="C76" s="21" t="s">
        <v>86</v>
      </c>
      <c r="D76" s="28">
        <v>13</v>
      </c>
      <c r="E76" s="29">
        <v>0</v>
      </c>
      <c r="F76" s="28">
        <v>13</v>
      </c>
      <c r="G76" s="28">
        <v>1.25</v>
      </c>
      <c r="H76" s="29">
        <f t="shared" si="21"/>
        <v>0</v>
      </c>
      <c r="I76" s="29">
        <f t="shared" si="22"/>
        <v>243.75</v>
      </c>
      <c r="J76" s="29">
        <f t="shared" si="23"/>
        <v>243.75</v>
      </c>
      <c r="K76" s="28">
        <v>13</v>
      </c>
      <c r="L76" s="28">
        <v>27</v>
      </c>
      <c r="M76" s="28">
        <v>20</v>
      </c>
      <c r="N76" s="28">
        <v>18</v>
      </c>
    </row>
    <row r="77" spans="1:16" x14ac:dyDescent="0.25">
      <c r="A77" s="38" t="s">
        <v>60</v>
      </c>
      <c r="B77" s="22" t="s">
        <v>57</v>
      </c>
      <c r="C77" s="21" t="s">
        <v>86</v>
      </c>
      <c r="D77" s="31">
        <v>18</v>
      </c>
      <c r="E77" s="29">
        <v>0</v>
      </c>
      <c r="F77" s="28">
        <v>18</v>
      </c>
      <c r="G77" s="31">
        <v>2.5</v>
      </c>
      <c r="H77" s="29">
        <f t="shared" si="21"/>
        <v>0</v>
      </c>
      <c r="I77" s="28">
        <f t="shared" si="22"/>
        <v>675</v>
      </c>
      <c r="J77" s="29">
        <f t="shared" si="23"/>
        <v>675</v>
      </c>
      <c r="K77" s="28">
        <v>13</v>
      </c>
      <c r="L77" s="28">
        <v>27</v>
      </c>
      <c r="M77" s="28"/>
      <c r="N77" s="31">
        <v>70</v>
      </c>
    </row>
    <row r="78" spans="1:16" x14ac:dyDescent="0.25">
      <c r="A78" s="38"/>
      <c r="B78" s="22" t="s">
        <v>58</v>
      </c>
      <c r="C78" s="21" t="s">
        <v>86</v>
      </c>
      <c r="D78" s="31">
        <v>18</v>
      </c>
      <c r="E78" s="29">
        <v>0</v>
      </c>
      <c r="F78" s="28">
        <v>18</v>
      </c>
      <c r="G78" s="31">
        <v>1.25</v>
      </c>
      <c r="H78" s="29">
        <f t="shared" si="21"/>
        <v>0</v>
      </c>
      <c r="I78" s="28">
        <f t="shared" si="22"/>
        <v>337.5</v>
      </c>
      <c r="J78" s="29">
        <f t="shared" si="23"/>
        <v>337.5</v>
      </c>
      <c r="K78" s="28">
        <v>13</v>
      </c>
      <c r="L78" s="28">
        <v>27</v>
      </c>
      <c r="M78" s="28"/>
      <c r="N78" s="28"/>
    </row>
    <row r="79" spans="1:16" x14ac:dyDescent="0.25">
      <c r="A79" s="38" t="s">
        <v>61</v>
      </c>
      <c r="B79" s="22" t="s">
        <v>59</v>
      </c>
      <c r="C79" s="21" t="s">
        <v>86</v>
      </c>
      <c r="D79" s="31">
        <v>15</v>
      </c>
      <c r="E79" s="29">
        <v>0</v>
      </c>
      <c r="F79" s="28">
        <v>15</v>
      </c>
      <c r="G79" s="31">
        <v>1</v>
      </c>
      <c r="H79" s="29">
        <f t="shared" si="21"/>
        <v>0</v>
      </c>
      <c r="I79" s="28">
        <f t="shared" si="22"/>
        <v>225</v>
      </c>
      <c r="J79" s="29">
        <f t="shared" si="23"/>
        <v>225</v>
      </c>
      <c r="K79" s="28">
        <v>15</v>
      </c>
      <c r="L79" s="28">
        <v>22</v>
      </c>
      <c r="M79" s="28"/>
      <c r="N79" s="28">
        <v>58</v>
      </c>
      <c r="P79" s="40">
        <v>8</v>
      </c>
    </row>
    <row r="80" spans="1:16" x14ac:dyDescent="0.25">
      <c r="A80" s="38"/>
      <c r="B80" s="22" t="s">
        <v>64</v>
      </c>
      <c r="C80" s="21" t="s">
        <v>86</v>
      </c>
      <c r="D80" s="31">
        <v>15</v>
      </c>
      <c r="E80" s="29">
        <v>0</v>
      </c>
      <c r="F80" s="28">
        <v>15</v>
      </c>
      <c r="G80" s="31">
        <v>2.25</v>
      </c>
      <c r="H80" s="29">
        <f t="shared" si="21"/>
        <v>0</v>
      </c>
      <c r="I80" s="28">
        <f t="shared" si="22"/>
        <v>506.25</v>
      </c>
      <c r="J80" s="29">
        <f t="shared" si="23"/>
        <v>506.25</v>
      </c>
      <c r="K80" s="28" t="s">
        <v>62</v>
      </c>
      <c r="L80" s="28">
        <v>22</v>
      </c>
      <c r="M80" s="28"/>
      <c r="N80" s="28"/>
    </row>
    <row r="81" spans="1:14" x14ac:dyDescent="0.25">
      <c r="A81" s="38"/>
      <c r="B81" s="22" t="s">
        <v>63</v>
      </c>
      <c r="C81" s="21" t="s">
        <v>86</v>
      </c>
      <c r="D81" s="28">
        <v>8</v>
      </c>
      <c r="E81" s="29">
        <v>0</v>
      </c>
      <c r="F81" s="28">
        <v>8</v>
      </c>
      <c r="G81" s="28">
        <v>3.5</v>
      </c>
      <c r="H81" s="29">
        <f t="shared" si="21"/>
        <v>0</v>
      </c>
      <c r="I81" s="28">
        <f t="shared" si="22"/>
        <v>420</v>
      </c>
      <c r="J81" s="29">
        <f t="shared" si="23"/>
        <v>420</v>
      </c>
      <c r="K81" s="28" t="s">
        <v>62</v>
      </c>
      <c r="L81" s="28">
        <v>22</v>
      </c>
      <c r="M81" s="28"/>
      <c r="N81" s="28">
        <v>115</v>
      </c>
    </row>
    <row r="82" spans="1:14" x14ac:dyDescent="0.25">
      <c r="A82" s="38" t="s">
        <v>68</v>
      </c>
      <c r="B82" s="22" t="s">
        <v>65</v>
      </c>
      <c r="C82" s="21" t="s">
        <v>86</v>
      </c>
      <c r="D82" s="31">
        <v>18</v>
      </c>
      <c r="E82" s="29">
        <v>0</v>
      </c>
      <c r="F82" s="31">
        <v>18</v>
      </c>
      <c r="G82" s="31">
        <v>2.25</v>
      </c>
      <c r="H82" s="29">
        <f t="shared" si="21"/>
        <v>0</v>
      </c>
      <c r="I82" s="31">
        <f t="shared" si="22"/>
        <v>607.5</v>
      </c>
      <c r="J82" s="29">
        <f t="shared" si="23"/>
        <v>607.5</v>
      </c>
      <c r="K82" s="31">
        <v>13</v>
      </c>
      <c r="L82" s="31">
        <v>19</v>
      </c>
      <c r="M82" s="28"/>
      <c r="N82" s="31">
        <v>65</v>
      </c>
    </row>
    <row r="83" spans="1:14" x14ac:dyDescent="0.25">
      <c r="A83" s="38"/>
      <c r="B83" s="22" t="s">
        <v>66</v>
      </c>
      <c r="C83" s="21" t="s">
        <v>86</v>
      </c>
      <c r="D83" s="31">
        <v>18</v>
      </c>
      <c r="E83" s="29">
        <v>0</v>
      </c>
      <c r="F83" s="31">
        <v>18</v>
      </c>
      <c r="G83" s="31">
        <v>1.5</v>
      </c>
      <c r="H83" s="29">
        <f t="shared" si="21"/>
        <v>0</v>
      </c>
      <c r="I83" s="31">
        <f t="shared" si="22"/>
        <v>405</v>
      </c>
      <c r="J83" s="29">
        <f t="shared" si="23"/>
        <v>405</v>
      </c>
      <c r="K83" s="31">
        <v>13</v>
      </c>
      <c r="L83" s="31">
        <v>19</v>
      </c>
      <c r="M83" s="28"/>
      <c r="N83" s="31">
        <v>23</v>
      </c>
    </row>
    <row r="84" spans="1:14" x14ac:dyDescent="0.25">
      <c r="A84" s="38"/>
      <c r="B84" s="22" t="s">
        <v>67</v>
      </c>
      <c r="C84" s="21" t="s">
        <v>86</v>
      </c>
      <c r="D84" s="31">
        <v>17</v>
      </c>
      <c r="E84" s="29">
        <v>0</v>
      </c>
      <c r="F84" s="31">
        <v>17</v>
      </c>
      <c r="G84" s="31">
        <v>2.5</v>
      </c>
      <c r="H84" s="29">
        <f t="shared" si="21"/>
        <v>0</v>
      </c>
      <c r="I84" s="31">
        <f t="shared" si="22"/>
        <v>637.5</v>
      </c>
      <c r="J84" s="29">
        <f t="shared" si="23"/>
        <v>637.5</v>
      </c>
      <c r="K84" s="31">
        <v>13</v>
      </c>
      <c r="L84" s="31">
        <v>19</v>
      </c>
      <c r="M84" s="28"/>
      <c r="N84" s="31"/>
    </row>
    <row r="85" spans="1:14" x14ac:dyDescent="0.25">
      <c r="A85" s="38" t="s">
        <v>71</v>
      </c>
      <c r="B85" s="22" t="s">
        <v>67</v>
      </c>
      <c r="C85" s="21" t="s">
        <v>86</v>
      </c>
      <c r="D85" s="31">
        <v>23</v>
      </c>
      <c r="E85" s="29">
        <v>0</v>
      </c>
      <c r="F85" s="31">
        <v>23</v>
      </c>
      <c r="G85" s="30">
        <v>1</v>
      </c>
      <c r="H85" s="29">
        <f t="shared" si="21"/>
        <v>0</v>
      </c>
      <c r="I85" s="31">
        <f t="shared" si="22"/>
        <v>345</v>
      </c>
      <c r="J85" s="29">
        <f t="shared" si="23"/>
        <v>345</v>
      </c>
      <c r="K85" s="28">
        <v>13</v>
      </c>
      <c r="L85" s="31">
        <v>22</v>
      </c>
      <c r="M85" s="28"/>
      <c r="N85" s="31">
        <v>71</v>
      </c>
    </row>
    <row r="86" spans="1:14" x14ac:dyDescent="0.25">
      <c r="A86" s="38"/>
      <c r="B86" s="22" t="s">
        <v>69</v>
      </c>
      <c r="C86" s="21" t="s">
        <v>86</v>
      </c>
      <c r="D86" s="31">
        <v>23</v>
      </c>
      <c r="E86" s="29">
        <v>0</v>
      </c>
      <c r="F86" s="31">
        <v>23</v>
      </c>
      <c r="G86" s="31">
        <v>1.5</v>
      </c>
      <c r="H86" s="29">
        <f t="shared" si="21"/>
        <v>0</v>
      </c>
      <c r="I86" s="31">
        <f t="shared" si="22"/>
        <v>517.5</v>
      </c>
      <c r="J86" s="29">
        <f t="shared" si="23"/>
        <v>517.5</v>
      </c>
      <c r="K86" s="28">
        <v>13</v>
      </c>
      <c r="L86" s="31">
        <v>22</v>
      </c>
      <c r="M86" s="28"/>
      <c r="N86" s="31">
        <v>50</v>
      </c>
    </row>
    <row r="87" spans="1:14" x14ac:dyDescent="0.25">
      <c r="A87" s="38"/>
      <c r="B87" s="22" t="s">
        <v>70</v>
      </c>
      <c r="C87" s="21" t="s">
        <v>86</v>
      </c>
      <c r="D87" s="31">
        <v>23</v>
      </c>
      <c r="E87" s="29">
        <v>0</v>
      </c>
      <c r="F87" s="31">
        <v>23</v>
      </c>
      <c r="G87" s="31">
        <v>4</v>
      </c>
      <c r="H87" s="29">
        <f t="shared" si="21"/>
        <v>0</v>
      </c>
      <c r="I87" s="31">
        <f t="shared" si="22"/>
        <v>1380</v>
      </c>
      <c r="J87" s="29">
        <f t="shared" si="23"/>
        <v>1380</v>
      </c>
      <c r="K87" s="28">
        <v>13</v>
      </c>
      <c r="L87" s="31">
        <v>22</v>
      </c>
      <c r="M87" s="28"/>
      <c r="N87" s="31">
        <v>102</v>
      </c>
    </row>
    <row r="88" spans="1:14" x14ac:dyDescent="0.25">
      <c r="A88" s="10" t="s">
        <v>76</v>
      </c>
      <c r="B88" s="22" t="s">
        <v>72</v>
      </c>
      <c r="C88" s="22" t="s">
        <v>87</v>
      </c>
      <c r="D88" s="31">
        <v>27</v>
      </c>
      <c r="E88" s="30">
        <v>27</v>
      </c>
      <c r="F88" s="28">
        <v>0</v>
      </c>
      <c r="G88" s="31">
        <v>6.5</v>
      </c>
      <c r="H88" s="30">
        <f t="shared" si="21"/>
        <v>4036.5</v>
      </c>
      <c r="I88" s="31">
        <f t="shared" si="22"/>
        <v>0</v>
      </c>
      <c r="J88" s="29">
        <f t="shared" si="23"/>
        <v>4036.5</v>
      </c>
      <c r="K88" s="28">
        <v>13</v>
      </c>
      <c r="L88" s="28">
        <v>23</v>
      </c>
      <c r="M88" s="28"/>
      <c r="N88" s="28"/>
    </row>
    <row r="89" spans="1:14" x14ac:dyDescent="0.25">
      <c r="A89" s="39" t="s">
        <v>73</v>
      </c>
      <c r="B89" s="22" t="s">
        <v>72</v>
      </c>
      <c r="C89" s="22" t="s">
        <v>87</v>
      </c>
      <c r="D89" s="31">
        <v>27</v>
      </c>
      <c r="E89" s="30">
        <v>27</v>
      </c>
      <c r="F89" s="28">
        <v>0</v>
      </c>
      <c r="G89" s="31">
        <v>1.5</v>
      </c>
      <c r="H89" s="30">
        <f t="shared" si="21"/>
        <v>931.5</v>
      </c>
      <c r="I89" s="31">
        <f t="shared" si="22"/>
        <v>0</v>
      </c>
      <c r="J89" s="29">
        <f t="shared" si="23"/>
        <v>931.5</v>
      </c>
      <c r="K89" s="28">
        <v>15</v>
      </c>
      <c r="L89" s="28">
        <v>23</v>
      </c>
      <c r="M89" s="28"/>
      <c r="N89" s="28">
        <v>318</v>
      </c>
    </row>
    <row r="90" spans="1:14" x14ac:dyDescent="0.25">
      <c r="A90" s="39"/>
      <c r="B90" s="22" t="s">
        <v>74</v>
      </c>
      <c r="C90" s="22" t="s">
        <v>87</v>
      </c>
      <c r="D90" s="31">
        <v>27</v>
      </c>
      <c r="E90" s="28">
        <v>27</v>
      </c>
      <c r="F90" s="28">
        <v>0</v>
      </c>
      <c r="G90" s="31">
        <v>4</v>
      </c>
      <c r="H90" s="30">
        <f t="shared" si="21"/>
        <v>2484</v>
      </c>
      <c r="I90" s="31">
        <f t="shared" si="22"/>
        <v>0</v>
      </c>
      <c r="J90" s="29">
        <f t="shared" si="23"/>
        <v>2484</v>
      </c>
      <c r="K90" s="28">
        <v>15</v>
      </c>
      <c r="L90" s="28">
        <v>23</v>
      </c>
      <c r="M90" s="28"/>
      <c r="N90" s="28">
        <v>115</v>
      </c>
    </row>
    <row r="91" spans="1:14" x14ac:dyDescent="0.25">
      <c r="A91" s="38" t="s">
        <v>77</v>
      </c>
      <c r="B91" s="22" t="s">
        <v>75</v>
      </c>
      <c r="C91" s="22" t="s">
        <v>87</v>
      </c>
      <c r="D91" s="28">
        <v>26</v>
      </c>
      <c r="E91" s="28">
        <v>26</v>
      </c>
      <c r="F91" s="28">
        <v>0</v>
      </c>
      <c r="G91" s="31">
        <v>1</v>
      </c>
      <c r="H91" s="30">
        <f t="shared" si="21"/>
        <v>598</v>
      </c>
      <c r="I91" s="31">
        <f t="shared" si="22"/>
        <v>0</v>
      </c>
      <c r="J91" s="29">
        <f t="shared" si="23"/>
        <v>598</v>
      </c>
      <c r="K91" s="28">
        <v>13</v>
      </c>
      <c r="L91" s="28">
        <v>28</v>
      </c>
      <c r="M91" s="28"/>
      <c r="N91" s="28">
        <v>36</v>
      </c>
    </row>
    <row r="92" spans="1:14" x14ac:dyDescent="0.25">
      <c r="A92" s="38"/>
      <c r="B92" s="22" t="s">
        <v>78</v>
      </c>
      <c r="C92" s="22" t="s">
        <v>87</v>
      </c>
      <c r="D92" s="28">
        <v>26</v>
      </c>
      <c r="E92" s="28">
        <v>26</v>
      </c>
      <c r="F92" s="28">
        <v>0</v>
      </c>
      <c r="G92" s="31">
        <v>3</v>
      </c>
      <c r="H92" s="30">
        <f t="shared" si="21"/>
        <v>1794</v>
      </c>
      <c r="I92" s="31">
        <f t="shared" si="22"/>
        <v>0</v>
      </c>
      <c r="J92" s="29">
        <f t="shared" si="23"/>
        <v>1794</v>
      </c>
      <c r="K92" s="28">
        <v>13</v>
      </c>
      <c r="L92" s="28">
        <v>28</v>
      </c>
      <c r="M92" s="28"/>
      <c r="N92" s="28">
        <v>114</v>
      </c>
    </row>
    <row r="93" spans="1:14" x14ac:dyDescent="0.25">
      <c r="A93" s="10" t="s">
        <v>61</v>
      </c>
      <c r="B93" s="22" t="s">
        <v>80</v>
      </c>
      <c r="C93" s="22" t="s">
        <v>87</v>
      </c>
      <c r="D93" s="28">
        <v>15</v>
      </c>
      <c r="E93" s="28">
        <v>15</v>
      </c>
      <c r="F93" s="28">
        <v>0</v>
      </c>
      <c r="G93" s="31">
        <v>8</v>
      </c>
      <c r="H93" s="30">
        <f t="shared" si="21"/>
        <v>2760</v>
      </c>
      <c r="I93" s="31">
        <f t="shared" si="22"/>
        <v>0</v>
      </c>
      <c r="J93" s="29">
        <f t="shared" si="23"/>
        <v>2760</v>
      </c>
      <c r="K93" s="28">
        <v>13</v>
      </c>
      <c r="L93" s="28">
        <v>30</v>
      </c>
      <c r="M93" s="28"/>
      <c r="N93" s="28"/>
    </row>
    <row r="94" spans="1:14" x14ac:dyDescent="0.25">
      <c r="A94" s="38" t="s">
        <v>79</v>
      </c>
      <c r="B94" s="22" t="s">
        <v>80</v>
      </c>
      <c r="C94" s="22" t="s">
        <v>87</v>
      </c>
      <c r="D94" s="28">
        <v>31</v>
      </c>
      <c r="E94" s="28">
        <v>31</v>
      </c>
      <c r="F94" s="28">
        <v>0</v>
      </c>
      <c r="G94" s="28">
        <v>3</v>
      </c>
      <c r="H94" s="30">
        <f t="shared" si="21"/>
        <v>2139</v>
      </c>
      <c r="I94" s="31">
        <f t="shared" si="22"/>
        <v>0</v>
      </c>
      <c r="J94" s="29">
        <f t="shared" si="23"/>
        <v>2139</v>
      </c>
      <c r="K94" s="28">
        <v>10</v>
      </c>
      <c r="L94" s="28">
        <v>28</v>
      </c>
      <c r="M94" s="28"/>
      <c r="N94" s="28"/>
    </row>
    <row r="95" spans="1:14" x14ac:dyDescent="0.25">
      <c r="A95" s="38"/>
      <c r="B95" s="22" t="s">
        <v>81</v>
      </c>
      <c r="C95" s="22" t="s">
        <v>86</v>
      </c>
      <c r="D95" s="28">
        <v>20</v>
      </c>
      <c r="E95" s="28">
        <v>0</v>
      </c>
      <c r="F95" s="28">
        <v>20</v>
      </c>
      <c r="G95" s="28">
        <v>5</v>
      </c>
      <c r="H95" s="30">
        <f t="shared" si="21"/>
        <v>0</v>
      </c>
      <c r="I95" s="31">
        <f t="shared" si="22"/>
        <v>1500</v>
      </c>
      <c r="J95" s="29">
        <f t="shared" si="23"/>
        <v>1500</v>
      </c>
      <c r="K95" s="28">
        <v>10</v>
      </c>
      <c r="L95" s="28">
        <v>28</v>
      </c>
      <c r="M95" s="28"/>
      <c r="N95" s="28"/>
    </row>
    <row r="96" spans="1:14" ht="15.75" x14ac:dyDescent="0.25">
      <c r="J96" s="26">
        <f>SUM(J69:J95)</f>
        <v>25085.5</v>
      </c>
    </row>
  </sheetData>
  <mergeCells count="12">
    <mergeCell ref="A85:A87"/>
    <mergeCell ref="A89:A90"/>
    <mergeCell ref="A91:A92"/>
    <mergeCell ref="A94:A95"/>
    <mergeCell ref="M67:M68"/>
    <mergeCell ref="A79:A81"/>
    <mergeCell ref="A82:A84"/>
    <mergeCell ref="N67:N68"/>
    <mergeCell ref="E44:F44"/>
    <mergeCell ref="A69:A72"/>
    <mergeCell ref="A73:A76"/>
    <mergeCell ref="A77:A78"/>
  </mergeCells>
  <phoneticPr fontId="7" type="noConversion"/>
  <pageMargins left="0.25" right="0.25" top="0.75" bottom="0.75" header="0.3" footer="0.3"/>
  <pageSetup paperSize="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caroline21630@outlook.fr</dc:creator>
  <cp:lastModifiedBy>caroline21630@outlook.fr</cp:lastModifiedBy>
  <cp:lastPrinted>2021-03-26T10:32:38Z</cp:lastPrinted>
  <dcterms:created xsi:type="dcterms:W3CDTF">2020-06-16T15:04:13Z</dcterms:created>
  <dcterms:modified xsi:type="dcterms:W3CDTF">2021-08-23T14:40:03Z</dcterms:modified>
</cp:coreProperties>
</file>