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carol\Desktop\Caro\ADMINISTRATIF\VENDANGES\2021\"/>
    </mc:Choice>
  </mc:AlternateContent>
  <xr:revisionPtr revIDLastSave="0" documentId="13_ncr:1_{70060A15-9935-47AD-8C29-AE8395DCE0D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P16" i="1"/>
  <c r="P17" i="1"/>
  <c r="P18" i="1"/>
  <c r="P19" i="1"/>
  <c r="P20" i="1"/>
  <c r="P21" i="1"/>
  <c r="P22" i="1"/>
  <c r="P15" i="1"/>
  <c r="P14" i="1"/>
  <c r="P24" i="1" l="1"/>
  <c r="M16" i="1" l="1"/>
  <c r="M14" i="1"/>
  <c r="J24" i="1"/>
  <c r="K24" i="1"/>
  <c r="L24" i="1"/>
  <c r="I24" i="1"/>
  <c r="H19" i="1"/>
  <c r="F19" i="1"/>
  <c r="F20" i="1"/>
  <c r="F14" i="1"/>
  <c r="H14" i="1" s="1"/>
  <c r="F15" i="1"/>
  <c r="F16" i="1"/>
  <c r="H16" i="1" s="1"/>
  <c r="F17" i="1"/>
  <c r="G21" i="1"/>
  <c r="D21" i="1"/>
  <c r="H21" i="1" s="1"/>
  <c r="G22" i="1"/>
  <c r="D22" i="1"/>
  <c r="H22" i="1" s="1"/>
  <c r="D15" i="1"/>
  <c r="M15" i="1" s="1"/>
  <c r="D16" i="1"/>
  <c r="D17" i="1"/>
  <c r="M17" i="1" s="1"/>
  <c r="D18" i="1"/>
  <c r="H18" i="1" s="1"/>
  <c r="D19" i="1"/>
  <c r="M19" i="1" s="1"/>
  <c r="D20" i="1"/>
  <c r="M20" i="1" s="1"/>
  <c r="D14" i="1"/>
  <c r="M21" i="1" l="1"/>
  <c r="M18" i="1"/>
  <c r="H17" i="1"/>
  <c r="H15" i="1"/>
  <c r="H24" i="1" s="1"/>
  <c r="M22" i="1"/>
</calcChain>
</file>

<file path=xl/sharedStrings.xml><?xml version="1.0" encoding="utf-8"?>
<sst xmlns="http://schemas.openxmlformats.org/spreadsheetml/2006/main" count="37" uniqueCount="35">
  <si>
    <t>COMPTE DE PRODUCTION</t>
  </si>
  <si>
    <t>SORTIES</t>
  </si>
  <si>
    <t>NOM DE L'EA: SARL FRANCOIS PARENT</t>
  </si>
  <si>
    <t>FR 210 5480410</t>
  </si>
  <si>
    <t>APPELLATION REVENDICABLE</t>
  </si>
  <si>
    <t>VOLUME DE VIN CLAIR OBTENU</t>
  </si>
  <si>
    <t>2HL28</t>
  </si>
  <si>
    <t>3HL42</t>
  </si>
  <si>
    <t>Pommard 1er cru La Chaniere</t>
  </si>
  <si>
    <t>Gevrey Chambertin rebourseau</t>
  </si>
  <si>
    <t>Gevrey Chambertin Leclerc</t>
  </si>
  <si>
    <t>Gevrey 1er cru combe au moine</t>
  </si>
  <si>
    <t>Cotes de nuits village</t>
  </si>
  <si>
    <t>22HL80</t>
  </si>
  <si>
    <t>35HL34</t>
  </si>
  <si>
    <t>5HL32</t>
  </si>
  <si>
    <t>10HL64</t>
  </si>
  <si>
    <t>ETAT DES ECHEANCES POUR LES 2021</t>
  </si>
  <si>
    <t>Nb de piece</t>
  </si>
  <si>
    <t>Prix a la piece HT</t>
  </si>
  <si>
    <t>Echeance 31/12</t>
  </si>
  <si>
    <t>Chambolle 1er cru aux Echanges</t>
  </si>
  <si>
    <t>Vosne Romanée 1er cru les suchots</t>
  </si>
  <si>
    <t>Prix TTC à 10%</t>
  </si>
  <si>
    <t>Prix TTC à 20%</t>
  </si>
  <si>
    <t>Echeance 15/01</t>
  </si>
  <si>
    <t>Echeance 31/03</t>
  </si>
  <si>
    <t>Echeance 30/06</t>
  </si>
  <si>
    <t>Prix TTC Total</t>
  </si>
  <si>
    <t>Ladoix GFA*</t>
  </si>
  <si>
    <t>Ladoix JP Bougaud*</t>
  </si>
  <si>
    <t xml:space="preserve"> * retrocesssoion de 75e par piece de vin</t>
  </si>
  <si>
    <t>nb de bt</t>
  </si>
  <si>
    <t>prix mini</t>
  </si>
  <si>
    <t>total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</si>
</sst>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sz val="10"/>
      <name val="Calibri Light"/>
      <family val="1"/>
      <scheme val="maj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0" fillId="0" borderId="2" xfId="0" applyBorder="1"/>
    <xf numFmtId="0" fontId="4" fillId="0" borderId="1" xfId="0" applyFont="1" applyBorder="1"/>
    <xf numFmtId="0" fontId="7" fillId="0" borderId="0" xfId="0" applyFont="1" applyBorder="1" applyAlignment="1">
      <alignment horizontal="center"/>
    </xf>
    <xf numFmtId="0" fontId="8" fillId="0" borderId="3" xfId="0" applyFont="1" applyFill="1" applyBorder="1"/>
    <xf numFmtId="0" fontId="5" fillId="0" borderId="1" xfId="0" applyFont="1" applyBorder="1"/>
    <xf numFmtId="0" fontId="2" fillId="3" borderId="1" xfId="0" applyFont="1" applyFill="1" applyBorder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26"/>
  <sheetViews>
    <sheetView tabSelected="1" topLeftCell="A4" workbookViewId="0">
      <selection activeCell="H14" sqref="H14"/>
    </sheetView>
  </sheetViews>
  <sheetFormatPr baseColWidth="10" defaultRowHeight="15" x14ac:dyDescent="0.25"/>
  <cols>
    <col min="1" max="1" width="27.5703125" customWidth="1"/>
    <col min="2" max="2" width="11.85546875" customWidth="1"/>
    <col min="3" max="3" width="9.5703125" customWidth="1"/>
    <col min="4" max="4" width="6.5703125" customWidth="1"/>
    <col min="5" max="5" width="9.42578125" customWidth="1"/>
    <col min="7" max="7" width="8.140625" customWidth="1"/>
    <col min="8" max="8" width="7.42578125" customWidth="1"/>
    <col min="10" max="10" width="10.5703125" customWidth="1"/>
    <col min="11" max="11" width="7.28515625" customWidth="1"/>
    <col min="12" max="12" width="9" customWidth="1"/>
  </cols>
  <sheetData>
    <row r="5" spans="1:16" x14ac:dyDescent="0.25">
      <c r="A5" t="s">
        <v>0</v>
      </c>
      <c r="G5" t="s">
        <v>2</v>
      </c>
    </row>
    <row r="6" spans="1:16" x14ac:dyDescent="0.25">
      <c r="G6" t="s">
        <v>3</v>
      </c>
    </row>
    <row r="9" spans="1:16" x14ac:dyDescent="0.25">
      <c r="A9" t="s">
        <v>1</v>
      </c>
    </row>
    <row r="10" spans="1:16" x14ac:dyDescent="0.25">
      <c r="A10" s="13" t="s">
        <v>17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2" spans="1:16" ht="15" customHeight="1" x14ac:dyDescent="0.25">
      <c r="A12" s="12" t="s">
        <v>4</v>
      </c>
      <c r="B12" s="12" t="s">
        <v>5</v>
      </c>
      <c r="C12" s="12" t="s">
        <v>5</v>
      </c>
      <c r="D12" s="12" t="s">
        <v>18</v>
      </c>
      <c r="E12" s="12" t="s">
        <v>19</v>
      </c>
      <c r="F12" s="12" t="s">
        <v>23</v>
      </c>
      <c r="G12" s="12" t="s">
        <v>24</v>
      </c>
      <c r="H12" s="12" t="s">
        <v>28</v>
      </c>
      <c r="I12" s="12" t="s">
        <v>20</v>
      </c>
      <c r="J12" s="12" t="s">
        <v>25</v>
      </c>
      <c r="K12" s="12" t="s">
        <v>26</v>
      </c>
      <c r="L12" s="12" t="s">
        <v>27</v>
      </c>
    </row>
    <row r="13" spans="1:16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t="s">
        <v>32</v>
      </c>
      <c r="O13" t="s">
        <v>33</v>
      </c>
      <c r="P13" t="s">
        <v>34</v>
      </c>
    </row>
    <row r="14" spans="1:16" x14ac:dyDescent="0.25">
      <c r="A14" s="6" t="s">
        <v>8</v>
      </c>
      <c r="B14" s="4" t="s">
        <v>6</v>
      </c>
      <c r="C14" s="4">
        <v>228</v>
      </c>
      <c r="D14" s="3">
        <f>C14/228</f>
        <v>1</v>
      </c>
      <c r="E14" s="3">
        <v>4800</v>
      </c>
      <c r="F14" s="3">
        <f t="shared" ref="F14:F16" si="0">E14*1.1</f>
        <v>5280</v>
      </c>
      <c r="G14" s="3"/>
      <c r="H14" s="10">
        <f>(F14*D14)+(G14*D14)</f>
        <v>5280</v>
      </c>
      <c r="I14" s="1">
        <v>5280</v>
      </c>
      <c r="J14" s="5"/>
      <c r="K14" s="5"/>
      <c r="L14" s="1"/>
      <c r="M14">
        <f>D14*280</f>
        <v>280</v>
      </c>
      <c r="N14">
        <v>140</v>
      </c>
      <c r="O14">
        <v>160</v>
      </c>
      <c r="P14">
        <f>O14*N14</f>
        <v>22400</v>
      </c>
    </row>
    <row r="15" spans="1:16" x14ac:dyDescent="0.25">
      <c r="A15" s="6" t="s">
        <v>9</v>
      </c>
      <c r="B15" s="4" t="s">
        <v>13</v>
      </c>
      <c r="C15" s="4">
        <v>2280</v>
      </c>
      <c r="D15" s="3">
        <f t="shared" ref="D15:D22" si="1">C15/228</f>
        <v>10</v>
      </c>
      <c r="E15" s="3">
        <v>4500</v>
      </c>
      <c r="F15" s="3">
        <f t="shared" si="0"/>
        <v>4950</v>
      </c>
      <c r="G15" s="3"/>
      <c r="H15" s="3">
        <f t="shared" ref="H15:H22" si="2">(F15*D15)+(G15*D15)</f>
        <v>49500</v>
      </c>
      <c r="I15" s="1">
        <v>24750</v>
      </c>
      <c r="J15" s="5">
        <v>24750</v>
      </c>
      <c r="K15" s="5"/>
      <c r="L15" s="1"/>
      <c r="M15">
        <f t="shared" ref="M15:M22" si="3">D15*280</f>
        <v>2800</v>
      </c>
      <c r="O15">
        <v>42</v>
      </c>
      <c r="P15">
        <f>O15*M15</f>
        <v>117600</v>
      </c>
    </row>
    <row r="16" spans="1:16" x14ac:dyDescent="0.25">
      <c r="A16" s="6" t="s">
        <v>10</v>
      </c>
      <c r="B16" s="3" t="s">
        <v>14</v>
      </c>
      <c r="C16" s="3">
        <v>3534</v>
      </c>
      <c r="D16" s="3">
        <f t="shared" si="1"/>
        <v>15.5</v>
      </c>
      <c r="E16" s="3">
        <v>5000</v>
      </c>
      <c r="F16" s="3">
        <f t="shared" si="0"/>
        <v>5500</v>
      </c>
      <c r="G16" s="3"/>
      <c r="H16" s="10">
        <f t="shared" si="2"/>
        <v>85250</v>
      </c>
      <c r="I16" s="1">
        <v>42625</v>
      </c>
      <c r="J16" s="5">
        <v>42625</v>
      </c>
      <c r="K16" s="5"/>
      <c r="L16" s="1"/>
      <c r="M16">
        <f t="shared" si="3"/>
        <v>4340</v>
      </c>
      <c r="O16">
        <v>42</v>
      </c>
      <c r="P16">
        <f t="shared" ref="P16:P22" si="4">O16*M16</f>
        <v>182280</v>
      </c>
    </row>
    <row r="17" spans="1:16" x14ac:dyDescent="0.25">
      <c r="A17" s="6" t="s">
        <v>11</v>
      </c>
      <c r="B17" s="3" t="s">
        <v>6</v>
      </c>
      <c r="C17" s="3">
        <v>228</v>
      </c>
      <c r="D17" s="3">
        <f t="shared" si="1"/>
        <v>1</v>
      </c>
      <c r="E17" s="3">
        <v>10000</v>
      </c>
      <c r="F17" s="3">
        <f>E17*1.1</f>
        <v>11000</v>
      </c>
      <c r="G17" s="3"/>
      <c r="H17" s="10">
        <f t="shared" si="2"/>
        <v>11000</v>
      </c>
      <c r="I17" s="1">
        <v>5500</v>
      </c>
      <c r="J17" s="5">
        <v>5500</v>
      </c>
      <c r="K17" s="5"/>
      <c r="L17" s="1"/>
      <c r="M17">
        <f t="shared" si="3"/>
        <v>280</v>
      </c>
      <c r="O17">
        <v>90</v>
      </c>
      <c r="P17">
        <f t="shared" si="4"/>
        <v>25200</v>
      </c>
    </row>
    <row r="18" spans="1:16" x14ac:dyDescent="0.25">
      <c r="A18" s="6" t="s">
        <v>29</v>
      </c>
      <c r="B18" s="3" t="s">
        <v>15</v>
      </c>
      <c r="C18" s="3">
        <v>532</v>
      </c>
      <c r="D18" s="3">
        <f t="shared" si="1"/>
        <v>2.3333333333333335</v>
      </c>
      <c r="E18" s="3">
        <v>1500</v>
      </c>
      <c r="F18" s="3">
        <v>1500</v>
      </c>
      <c r="G18" s="3"/>
      <c r="H18" s="10">
        <f t="shared" si="2"/>
        <v>3500</v>
      </c>
      <c r="I18" s="1"/>
      <c r="J18" s="5">
        <v>3500</v>
      </c>
      <c r="K18" s="5"/>
      <c r="L18" s="1"/>
      <c r="M18">
        <f t="shared" si="3"/>
        <v>653.33333333333337</v>
      </c>
      <c r="O18">
        <v>14</v>
      </c>
      <c r="P18">
        <f t="shared" si="4"/>
        <v>9146.6666666666679</v>
      </c>
    </row>
    <row r="19" spans="1:16" x14ac:dyDescent="0.25">
      <c r="A19" s="6" t="s">
        <v>30</v>
      </c>
      <c r="B19" s="3" t="s">
        <v>16</v>
      </c>
      <c r="C19" s="3">
        <v>1064</v>
      </c>
      <c r="D19" s="3">
        <f t="shared" si="1"/>
        <v>4.666666666666667</v>
      </c>
      <c r="E19" s="3">
        <v>1500</v>
      </c>
      <c r="F19" s="3">
        <f t="shared" ref="F19:F20" si="5">E19*1.1</f>
        <v>1650.0000000000002</v>
      </c>
      <c r="G19" s="3"/>
      <c r="H19" s="10">
        <f t="shared" si="2"/>
        <v>7700.0000000000018</v>
      </c>
      <c r="I19" s="1"/>
      <c r="J19" s="5">
        <v>7700</v>
      </c>
      <c r="K19" s="5"/>
      <c r="L19" s="1"/>
      <c r="M19">
        <f t="shared" si="3"/>
        <v>1306.6666666666667</v>
      </c>
      <c r="O19">
        <v>14</v>
      </c>
      <c r="P19">
        <f t="shared" si="4"/>
        <v>18293.333333333336</v>
      </c>
    </row>
    <row r="20" spans="1:16" x14ac:dyDescent="0.25">
      <c r="A20" s="6" t="s">
        <v>12</v>
      </c>
      <c r="B20" s="3" t="s">
        <v>7</v>
      </c>
      <c r="C20" s="3">
        <v>342</v>
      </c>
      <c r="D20" s="3">
        <f t="shared" si="1"/>
        <v>1.5</v>
      </c>
      <c r="E20" s="3">
        <v>1500</v>
      </c>
      <c r="F20" s="3">
        <f t="shared" si="5"/>
        <v>1650.0000000000002</v>
      </c>
      <c r="G20" s="3"/>
      <c r="H20" s="3">
        <f t="shared" si="2"/>
        <v>2475.0000000000005</v>
      </c>
      <c r="I20" s="1">
        <v>1650</v>
      </c>
      <c r="J20" s="5"/>
      <c r="K20" s="5"/>
      <c r="L20" s="1"/>
      <c r="M20">
        <f t="shared" si="3"/>
        <v>420</v>
      </c>
      <c r="O20">
        <v>14</v>
      </c>
      <c r="P20">
        <f t="shared" si="4"/>
        <v>5880</v>
      </c>
    </row>
    <row r="21" spans="1:16" x14ac:dyDescent="0.25">
      <c r="A21" s="6" t="s">
        <v>22</v>
      </c>
      <c r="B21" s="3"/>
      <c r="C21" s="3">
        <v>456</v>
      </c>
      <c r="D21" s="3">
        <f t="shared" si="1"/>
        <v>2</v>
      </c>
      <c r="E21" s="3">
        <v>15000</v>
      </c>
      <c r="F21" s="3"/>
      <c r="G21" s="3">
        <f t="shared" ref="G21:G22" si="6">E21*1.2</f>
        <v>18000</v>
      </c>
      <c r="H21" s="3">
        <f t="shared" si="2"/>
        <v>36000</v>
      </c>
      <c r="I21" s="1"/>
      <c r="J21" s="5">
        <v>36000</v>
      </c>
      <c r="K21" s="5"/>
      <c r="L21" s="1"/>
      <c r="M21">
        <f t="shared" si="3"/>
        <v>560</v>
      </c>
      <c r="O21">
        <v>128</v>
      </c>
      <c r="P21">
        <f t="shared" si="4"/>
        <v>71680</v>
      </c>
    </row>
    <row r="22" spans="1:16" x14ac:dyDescent="0.25">
      <c r="A22" s="6" t="s">
        <v>21</v>
      </c>
      <c r="B22" s="3"/>
      <c r="C22" s="3">
        <v>228</v>
      </c>
      <c r="D22" s="3">
        <f t="shared" si="1"/>
        <v>1</v>
      </c>
      <c r="E22" s="3">
        <v>15000</v>
      </c>
      <c r="F22" s="3"/>
      <c r="G22" s="3">
        <f t="shared" si="6"/>
        <v>18000</v>
      </c>
      <c r="H22" s="3">
        <f t="shared" si="2"/>
        <v>18000</v>
      </c>
      <c r="I22" s="1"/>
      <c r="J22" s="5">
        <v>18000</v>
      </c>
      <c r="K22" s="5"/>
      <c r="L22" s="1"/>
      <c r="M22">
        <f t="shared" si="3"/>
        <v>280</v>
      </c>
      <c r="O22">
        <v>128</v>
      </c>
      <c r="P22">
        <f t="shared" si="4"/>
        <v>35840</v>
      </c>
    </row>
    <row r="23" spans="1:16" x14ac:dyDescent="0.25">
      <c r="A23" s="1"/>
      <c r="B23" s="2"/>
      <c r="C23" s="2"/>
      <c r="D23" s="1"/>
      <c r="E23" s="1"/>
      <c r="F23" s="1"/>
      <c r="G23" s="1"/>
      <c r="H23" s="1"/>
      <c r="I23" s="1"/>
      <c r="J23" s="1"/>
      <c r="K23" s="1"/>
      <c r="L23" s="1"/>
    </row>
    <row r="24" spans="1:16" x14ac:dyDescent="0.25">
      <c r="H24" s="8">
        <f>SUM(H14:H23)</f>
        <v>218705</v>
      </c>
      <c r="I24" s="9">
        <f>SUM(I14:I23)</f>
        <v>79805</v>
      </c>
      <c r="J24" s="9">
        <f t="shared" ref="J24:L24" si="7">SUM(J14:J23)</f>
        <v>138075</v>
      </c>
      <c r="K24" s="9">
        <f t="shared" si="7"/>
        <v>0</v>
      </c>
      <c r="L24" s="9">
        <f t="shared" si="7"/>
        <v>0</v>
      </c>
      <c r="P24">
        <f>SUM(P14:P23)</f>
        <v>488320</v>
      </c>
    </row>
    <row r="25" spans="1:16" x14ac:dyDescent="0.25">
      <c r="F25" s="11"/>
      <c r="G25" s="11"/>
      <c r="H25" s="7"/>
    </row>
    <row r="26" spans="1:16" x14ac:dyDescent="0.25">
      <c r="A26" t="s">
        <v>31</v>
      </c>
    </row>
  </sheetData>
  <mergeCells count="14">
    <mergeCell ref="F25:G25"/>
    <mergeCell ref="J12:J13"/>
    <mergeCell ref="H12:H13"/>
    <mergeCell ref="A10:L10"/>
    <mergeCell ref="A12:A13"/>
    <mergeCell ref="B12:B13"/>
    <mergeCell ref="D12:D13"/>
    <mergeCell ref="E12:E13"/>
    <mergeCell ref="G12:G13"/>
    <mergeCell ref="I12:I13"/>
    <mergeCell ref="K12:K13"/>
    <mergeCell ref="L12:L13"/>
    <mergeCell ref="C12:C13"/>
    <mergeCell ref="F12:F13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2021-11-03T13:31:15Z</cp:lastPrinted>
  <dcterms:created xsi:type="dcterms:W3CDTF">2016-11-18T15:01:01Z</dcterms:created>
  <dcterms:modified xsi:type="dcterms:W3CDTF">2021-11-22T10:13:05Z</dcterms:modified>
</cp:coreProperties>
</file>