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Caro\ADMINISTRATIF\VENDANGES\2021\"/>
    </mc:Choice>
  </mc:AlternateContent>
  <xr:revisionPtr revIDLastSave="0" documentId="13_ncr:1_{3DA8ED48-EA4F-4DBD-BC37-2B6B058C6AFA}" xr6:coauthVersionLast="47" xr6:coauthVersionMax="47" xr10:uidLastSave="{00000000-0000-0000-0000-000000000000}"/>
  <bookViews>
    <workbookView xWindow="-120" yWindow="-120" windowWidth="38640" windowHeight="21240" activeTab="2" xr2:uid="{068CF636-2F81-4962-BE6A-05AC588C2709}"/>
  </bookViews>
  <sheets>
    <sheet name="2019" sheetId="3" r:id="rId1"/>
    <sheet name="2020" sheetId="1" r:id="rId2"/>
    <sheet name="2021" sheetId="2" r:id="rId3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3" i="2" l="1"/>
  <c r="I63" i="2"/>
  <c r="J63" i="2"/>
  <c r="H58" i="2"/>
  <c r="I58" i="2"/>
  <c r="J55" i="2"/>
  <c r="J56" i="2"/>
  <c r="I53" i="2"/>
  <c r="I54" i="2"/>
  <c r="I55" i="2"/>
  <c r="I56" i="2"/>
  <c r="I57" i="2"/>
  <c r="J57" i="2" s="1"/>
  <c r="H53" i="2"/>
  <c r="J53" i="2" s="1"/>
  <c r="H54" i="2"/>
  <c r="J54" i="2" s="1"/>
  <c r="H55" i="2"/>
  <c r="H56" i="2"/>
  <c r="H57" i="2"/>
  <c r="J58" i="2" l="1"/>
  <c r="D39" i="2"/>
  <c r="D40" i="2"/>
  <c r="D41" i="2"/>
  <c r="D42" i="2"/>
  <c r="D43" i="2"/>
  <c r="D44" i="2"/>
  <c r="D45" i="2"/>
  <c r="D38" i="2"/>
  <c r="C21" i="2"/>
  <c r="H11" i="2"/>
  <c r="I11" i="2" s="1"/>
  <c r="H8" i="2"/>
  <c r="I8" i="2" s="1"/>
  <c r="H9" i="2"/>
  <c r="I9" i="2" s="1"/>
  <c r="H10" i="2"/>
  <c r="I10" i="2" s="1"/>
  <c r="F4" i="2"/>
  <c r="F6" i="2"/>
  <c r="F7" i="2"/>
  <c r="F8" i="2"/>
  <c r="F9" i="2"/>
  <c r="F10" i="2"/>
  <c r="E13" i="2"/>
  <c r="F5" i="2"/>
  <c r="I78" i="2" l="1"/>
  <c r="H78" i="2"/>
  <c r="I77" i="2"/>
  <c r="H77" i="2"/>
  <c r="I76" i="2"/>
  <c r="H76" i="2"/>
  <c r="I75" i="2"/>
  <c r="H75" i="2"/>
  <c r="I74" i="2"/>
  <c r="H74" i="2"/>
  <c r="I73" i="2"/>
  <c r="H73" i="2"/>
  <c r="I72" i="2"/>
  <c r="H72" i="2"/>
  <c r="I71" i="2"/>
  <c r="H71" i="2"/>
  <c r="I70" i="2"/>
  <c r="H70" i="2"/>
  <c r="I69" i="2"/>
  <c r="H69" i="2"/>
  <c r="I68" i="2"/>
  <c r="H68" i="2"/>
  <c r="I67" i="2"/>
  <c r="H67" i="2"/>
  <c r="I66" i="2"/>
  <c r="H66" i="2"/>
  <c r="I65" i="2"/>
  <c r="H65" i="2"/>
  <c r="I64" i="2"/>
  <c r="H64" i="2"/>
  <c r="I62" i="2"/>
  <c r="H62" i="2"/>
  <c r="I61" i="2"/>
  <c r="H61" i="2"/>
  <c r="I60" i="2"/>
  <c r="H60" i="2"/>
  <c r="I59" i="2"/>
  <c r="H59" i="2"/>
  <c r="I52" i="2"/>
  <c r="H52" i="2"/>
  <c r="I51" i="2"/>
  <c r="H51" i="2"/>
  <c r="I50" i="2"/>
  <c r="H50" i="2"/>
  <c r="I30" i="2"/>
  <c r="H30" i="2"/>
  <c r="I27" i="2"/>
  <c r="H27" i="2"/>
  <c r="C18" i="2"/>
  <c r="C24" i="2" s="1"/>
  <c r="G7" i="2"/>
  <c r="H7" i="2" s="1"/>
  <c r="I7" i="2" s="1"/>
  <c r="G6" i="2"/>
  <c r="H6" i="2" s="1"/>
  <c r="I6" i="2" s="1"/>
  <c r="G5" i="2"/>
  <c r="H5" i="2" s="1"/>
  <c r="I5" i="2" s="1"/>
  <c r="G4" i="2"/>
  <c r="H4" i="2" s="1"/>
  <c r="I4" i="2" s="1"/>
  <c r="F13" i="2"/>
  <c r="E25" i="3"/>
  <c r="E26" i="3" s="1"/>
  <c r="E24" i="3"/>
  <c r="F24" i="3" s="1"/>
  <c r="G24" i="3" s="1"/>
  <c r="H24" i="3" s="1"/>
  <c r="E23" i="3"/>
  <c r="F23" i="3" s="1"/>
  <c r="G23" i="3" s="1"/>
  <c r="H23" i="3" s="1"/>
  <c r="E22" i="3"/>
  <c r="F22" i="3" s="1"/>
  <c r="G22" i="3" s="1"/>
  <c r="H22" i="3" s="1"/>
  <c r="E21" i="3"/>
  <c r="F20" i="3"/>
  <c r="G20" i="3" s="1"/>
  <c r="H20" i="3" s="1"/>
  <c r="E20" i="3"/>
  <c r="E19" i="3"/>
  <c r="F19" i="3" s="1"/>
  <c r="G19" i="3" s="1"/>
  <c r="H19" i="3" s="1"/>
  <c r="F18" i="3"/>
  <c r="G18" i="3" s="1"/>
  <c r="H18" i="3" s="1"/>
  <c r="E18" i="3"/>
  <c r="H14" i="3"/>
  <c r="I14" i="3" s="1"/>
  <c r="B25" i="3" s="1"/>
  <c r="F25" i="3" s="1"/>
  <c r="G25" i="3" s="1"/>
  <c r="H25" i="3" s="1"/>
  <c r="G14" i="3"/>
  <c r="H13" i="3"/>
  <c r="I13" i="3" s="1"/>
  <c r="B24" i="3" s="1"/>
  <c r="G13" i="3"/>
  <c r="H12" i="3"/>
  <c r="I12" i="3" s="1"/>
  <c r="B23" i="3" s="1"/>
  <c r="G12" i="3"/>
  <c r="H11" i="3"/>
  <c r="I11" i="3" s="1"/>
  <c r="B22" i="3" s="1"/>
  <c r="G11" i="3"/>
  <c r="H10" i="3"/>
  <c r="I10" i="3" s="1"/>
  <c r="G10" i="3"/>
  <c r="J74" i="2" l="1"/>
  <c r="J76" i="2"/>
  <c r="J62" i="2"/>
  <c r="J67" i="2"/>
  <c r="J71" i="2"/>
  <c r="J65" i="2"/>
  <c r="J69" i="2"/>
  <c r="D46" i="2"/>
  <c r="J52" i="2"/>
  <c r="J66" i="2"/>
  <c r="J78" i="2"/>
  <c r="J27" i="2"/>
  <c r="J50" i="2"/>
  <c r="J60" i="2"/>
  <c r="J73" i="2"/>
  <c r="J30" i="2"/>
  <c r="J59" i="2"/>
  <c r="J64" i="2"/>
  <c r="J75" i="2"/>
  <c r="J51" i="2"/>
  <c r="J68" i="2"/>
  <c r="J72" i="2"/>
  <c r="J61" i="2"/>
  <c r="J77" i="2"/>
  <c r="J70" i="2"/>
  <c r="I15" i="3"/>
  <c r="B21" i="3"/>
  <c r="F21" i="3"/>
  <c r="G21" i="3" s="1"/>
  <c r="H21" i="3" s="1"/>
  <c r="D34" i="1"/>
  <c r="D35" i="1"/>
  <c r="D36" i="1"/>
  <c r="D37" i="1"/>
  <c r="D33" i="1"/>
  <c r="J31" i="2" l="1"/>
  <c r="J79" i="2"/>
  <c r="G13" i="2"/>
  <c r="I61" i="1"/>
  <c r="I62" i="1"/>
  <c r="I63" i="1"/>
  <c r="I64" i="1"/>
  <c r="I65" i="1"/>
  <c r="I66" i="1"/>
  <c r="I67" i="1"/>
  <c r="I68" i="1"/>
  <c r="H63" i="1"/>
  <c r="H64" i="1"/>
  <c r="H65" i="1"/>
  <c r="H66" i="1"/>
  <c r="H67" i="1"/>
  <c r="H68" i="1"/>
  <c r="H62" i="1"/>
  <c r="H61" i="1"/>
  <c r="H50" i="1"/>
  <c r="H51" i="1"/>
  <c r="H52" i="1"/>
  <c r="H53" i="1"/>
  <c r="H54" i="1"/>
  <c r="H55" i="1"/>
  <c r="H56" i="1"/>
  <c r="H57" i="1"/>
  <c r="H58" i="1"/>
  <c r="H59" i="1"/>
  <c r="H60" i="1"/>
  <c r="I60" i="1"/>
  <c r="J60" i="1" s="1"/>
  <c r="I59" i="1"/>
  <c r="I58" i="1"/>
  <c r="I57" i="1"/>
  <c r="I56" i="1"/>
  <c r="I55" i="1"/>
  <c r="I54" i="1"/>
  <c r="I53" i="1"/>
  <c r="I52" i="1"/>
  <c r="J52" i="1" s="1"/>
  <c r="I51" i="1"/>
  <c r="I50" i="1"/>
  <c r="I44" i="1"/>
  <c r="I45" i="1"/>
  <c r="I46" i="1"/>
  <c r="J46" i="1" s="1"/>
  <c r="I47" i="1"/>
  <c r="I48" i="1"/>
  <c r="I49" i="1"/>
  <c r="J49" i="1" s="1"/>
  <c r="H44" i="1"/>
  <c r="H45" i="1"/>
  <c r="H46" i="1"/>
  <c r="H47" i="1"/>
  <c r="H48" i="1"/>
  <c r="H49" i="1"/>
  <c r="I43" i="1"/>
  <c r="H43" i="1"/>
  <c r="I42" i="1"/>
  <c r="H42" i="1"/>
  <c r="I28" i="1"/>
  <c r="I29" i="1"/>
  <c r="H29" i="1"/>
  <c r="H28" i="1"/>
  <c r="C19" i="1"/>
  <c r="C20" i="1" s="1"/>
  <c r="C25" i="1" s="1"/>
  <c r="J51" i="1" l="1"/>
  <c r="J59" i="1"/>
  <c r="J55" i="1"/>
  <c r="D38" i="1"/>
  <c r="J48" i="1"/>
  <c r="J53" i="1"/>
  <c r="J54" i="1"/>
  <c r="J47" i="1"/>
  <c r="J44" i="1"/>
  <c r="J57" i="1"/>
  <c r="J56" i="1"/>
  <c r="J45" i="1"/>
  <c r="J50" i="1"/>
  <c r="J58" i="1"/>
  <c r="J62" i="1"/>
  <c r="J42" i="1"/>
  <c r="J43" i="1"/>
  <c r="J61" i="1"/>
  <c r="J66" i="1"/>
  <c r="J65" i="1"/>
  <c r="J64" i="1"/>
  <c r="J63" i="1"/>
  <c r="J68" i="1"/>
  <c r="J67" i="1"/>
  <c r="J28" i="1"/>
  <c r="J29" i="1"/>
  <c r="F6" i="1"/>
  <c r="G6" i="1" s="1"/>
  <c r="H6" i="1" s="1"/>
  <c r="I6" i="1" s="1"/>
  <c r="F7" i="1"/>
  <c r="J30" i="1" l="1"/>
  <c r="J69" i="1"/>
  <c r="F12" i="1"/>
  <c r="G12" i="1" s="1"/>
  <c r="F13" i="1"/>
  <c r="G13" i="1" s="1"/>
  <c r="F11" i="1"/>
  <c r="G11" i="1" s="1"/>
  <c r="H11" i="1" s="1"/>
  <c r="I11" i="1" s="1"/>
  <c r="F10" i="1"/>
  <c r="F9" i="1"/>
  <c r="F8" i="1"/>
  <c r="G8" i="1" s="1"/>
  <c r="H8" i="1" s="1"/>
  <c r="I8" i="1" s="1"/>
  <c r="G7" i="1"/>
  <c r="H7" i="1" s="1"/>
  <c r="I7" i="1" s="1"/>
  <c r="F5" i="1"/>
  <c r="G5" i="1" s="1"/>
  <c r="H5" i="1" s="1"/>
  <c r="I5" i="1" s="1"/>
  <c r="F14" i="1" l="1"/>
  <c r="G9" i="1"/>
  <c r="H9" i="1" s="1"/>
  <c r="I9" i="1" s="1"/>
  <c r="G10" i="1"/>
  <c r="H10" i="1" s="1"/>
  <c r="I10" i="1" s="1"/>
  <c r="G14" i="1" l="1"/>
</calcChain>
</file>

<file path=xl/sharedStrings.xml><?xml version="1.0" encoding="utf-8"?>
<sst xmlns="http://schemas.openxmlformats.org/spreadsheetml/2006/main" count="328" uniqueCount="142">
  <si>
    <t>Cout vendanges</t>
  </si>
  <si>
    <t>prix a la piece</t>
  </si>
  <si>
    <t>total pieces</t>
  </si>
  <si>
    <t>€ du volume</t>
  </si>
  <si>
    <t>€ total</t>
  </si>
  <si>
    <t>Prix total ramené a la pièce</t>
  </si>
  <si>
    <t>Prix mini par Bt</t>
  </si>
  <si>
    <t>corton charlemagne</t>
  </si>
  <si>
    <t>NSG 1ER CRU</t>
  </si>
  <si>
    <t>gevrey</t>
  </si>
  <si>
    <t>Bourgogne</t>
  </si>
  <si>
    <t>Bourgogne hautes Cotes de Nuits</t>
  </si>
  <si>
    <t>Pommard 1er cru la Chaniere</t>
  </si>
  <si>
    <t>Pour la coupe sans la cuverie</t>
  </si>
  <si>
    <t xml:space="preserve">Vendanges des </t>
  </si>
  <si>
    <t>NB</t>
  </si>
  <si>
    <t>Nb de roumain</t>
  </si>
  <si>
    <t>nb de francais</t>
  </si>
  <si>
    <t>Heures</t>
  </si>
  <si>
    <t>€ roumains</t>
  </si>
  <si>
    <t>€ francais</t>
  </si>
  <si>
    <t>Morey Villages</t>
  </si>
  <si>
    <t>toute equipe</t>
  </si>
  <si>
    <t>Morey 1er cru les Monts luisant</t>
  </si>
  <si>
    <t>10 coupeurs aubry</t>
  </si>
  <si>
    <t>Pour negoce</t>
  </si>
  <si>
    <t>Vosne 1er cru les Suchot</t>
  </si>
  <si>
    <t>Chambolle Amoureuses</t>
  </si>
  <si>
    <t>VENDANGES 2020</t>
  </si>
  <si>
    <t>Pernand</t>
  </si>
  <si>
    <t>prix fixe</t>
  </si>
  <si>
    <t>Beaujolais</t>
  </si>
  <si>
    <t>2 jours et demi soit 9 + 9 + 3 = 21 h</t>
  </si>
  <si>
    <t>Nb d'heures/ pers</t>
  </si>
  <si>
    <t>Total d'heures</t>
  </si>
  <si>
    <t>prix chargé a l'heure en €</t>
  </si>
  <si>
    <t>Cout total chargé</t>
  </si>
  <si>
    <t>Prime RC</t>
  </si>
  <si>
    <t>Cout total vendanges Beaujolais</t>
  </si>
  <si>
    <t xml:space="preserve">Couts des 4 porteurs </t>
  </si>
  <si>
    <t>base 12h/j + 6h</t>
  </si>
  <si>
    <t>camions locations</t>
  </si>
  <si>
    <t>cahuffeurs 3</t>
  </si>
  <si>
    <t>Roumains</t>
  </si>
  <si>
    <t>equipe FR</t>
  </si>
  <si>
    <t>Appellations NEGOCE</t>
  </si>
  <si>
    <t>Bourgogne crenilles</t>
  </si>
  <si>
    <t>Bourgogne violands</t>
  </si>
  <si>
    <t>Pommard 1er cru les Pezerolles</t>
  </si>
  <si>
    <t>Pommard 1er cru les Chanlins</t>
  </si>
  <si>
    <t>T° APM</t>
  </si>
  <si>
    <t>Chambolle vigne morey</t>
  </si>
  <si>
    <t>chambolle vers panneau stop</t>
  </si>
  <si>
    <t>Chambolle 5rg et 2pte au dessus four</t>
  </si>
  <si>
    <t>chambolle derriere four</t>
  </si>
  <si>
    <t>MARDI</t>
  </si>
  <si>
    <t>MERCREDI MATIN</t>
  </si>
  <si>
    <t>Beaune Boucherottes</t>
  </si>
  <si>
    <t>Pommard arvelets</t>
  </si>
  <si>
    <t>Pommard arvelets fin</t>
  </si>
  <si>
    <t>jeudi</t>
  </si>
  <si>
    <t>vendredi</t>
  </si>
  <si>
    <t>15 pluie</t>
  </si>
  <si>
    <t>Baeune montrevenots apres pluie</t>
  </si>
  <si>
    <t>Baeune montrevenots  pluie</t>
  </si>
  <si>
    <t>Clos de la Fontaine</t>
  </si>
  <si>
    <t>Maizieres</t>
  </si>
  <si>
    <t>Chalandins</t>
  </si>
  <si>
    <t>samedi</t>
  </si>
  <si>
    <t>Echezeaux</t>
  </si>
  <si>
    <t>Richebourg</t>
  </si>
  <si>
    <t>Dimanche</t>
  </si>
  <si>
    <t>Vosne Reas</t>
  </si>
  <si>
    <t>Mardi</t>
  </si>
  <si>
    <t>Savigny les Beaune partie haute</t>
  </si>
  <si>
    <t>Savigny les Beaune le bas</t>
  </si>
  <si>
    <t>Lundi</t>
  </si>
  <si>
    <t>mercredi</t>
  </si>
  <si>
    <t>Montpoulain de volnay</t>
  </si>
  <si>
    <t>Samedi</t>
  </si>
  <si>
    <t>Hautes Cotes de Nuits rouge</t>
  </si>
  <si>
    <t>Hautes Cotes de Nuits blancs</t>
  </si>
  <si>
    <t>Appellations DOMAINE</t>
  </si>
  <si>
    <t>NB FR</t>
  </si>
  <si>
    <t>NB ROM</t>
  </si>
  <si>
    <t>T° Matin</t>
  </si>
  <si>
    <t>FR</t>
  </si>
  <si>
    <t>ROM</t>
  </si>
  <si>
    <t>TH. NB Caisses</t>
  </si>
  <si>
    <t xml:space="preserve">2020 NB Caisses </t>
  </si>
  <si>
    <t>Nb</t>
  </si>
  <si>
    <t>Pieces</t>
  </si>
  <si>
    <t>€</t>
  </si>
  <si>
    <t>du vol</t>
  </si>
  <si>
    <t>total</t>
  </si>
  <si>
    <t>VENDANGES 2021</t>
  </si>
  <si>
    <t>VEDANGES PAR LE VENDEUR</t>
  </si>
  <si>
    <t>NOUS</t>
  </si>
  <si>
    <t>gevrey 1er cru la combe aux moines</t>
  </si>
  <si>
    <t>Gevrey la justice</t>
  </si>
  <si>
    <t>Gevrey</t>
  </si>
  <si>
    <t>Ladoix</t>
  </si>
  <si>
    <t xml:space="preserve">Ladoix </t>
  </si>
  <si>
    <t>Cout total camions de location</t>
  </si>
  <si>
    <t>4053€ TTC</t>
  </si>
  <si>
    <t>Cotes de Nuits</t>
  </si>
  <si>
    <t>Nous</t>
  </si>
  <si>
    <t>chauffeurs 4</t>
  </si>
  <si>
    <t>SAMEDI 18 SEPT ET DIMANCHE 19 SEPT</t>
  </si>
  <si>
    <t>mardi</t>
  </si>
  <si>
    <t>mardi 21/9</t>
  </si>
  <si>
    <t>mercredi 22/9</t>
  </si>
  <si>
    <t>dimanche</t>
  </si>
  <si>
    <t>lundi</t>
  </si>
  <si>
    <t>avec les heures sup</t>
  </si>
  <si>
    <t xml:space="preserve">24825 HT </t>
  </si>
  <si>
    <t>Bourgogne Montpoulain</t>
  </si>
  <si>
    <t xml:space="preserve">2021 NB Caisses </t>
  </si>
  <si>
    <t>Bourgogne 11 rg Violants</t>
  </si>
  <si>
    <t>Bourgogne Crenilles</t>
  </si>
  <si>
    <t>Pezerolles</t>
  </si>
  <si>
    <t xml:space="preserve">Arvelets </t>
  </si>
  <si>
    <t>Chanieres</t>
  </si>
  <si>
    <t>MERCREDI APM</t>
  </si>
  <si>
    <t>JEUDI MATIN</t>
  </si>
  <si>
    <t>jeudi APM</t>
  </si>
  <si>
    <t>Beaune 1er cru les montrevenots</t>
  </si>
  <si>
    <t>LADOIX</t>
  </si>
  <si>
    <t>COTES DE NUITS</t>
  </si>
  <si>
    <t>MIX</t>
  </si>
  <si>
    <t>vendredi MATIN</t>
  </si>
  <si>
    <t>vendredi APM</t>
  </si>
  <si>
    <t>ECHEZEAUX</t>
  </si>
  <si>
    <t>CHAMBOLLE DERRIERE LE FOUR</t>
  </si>
  <si>
    <t>Reste chambolle</t>
  </si>
  <si>
    <t>ET 2 PORTEURS</t>
  </si>
  <si>
    <t>chalandins</t>
  </si>
  <si>
    <t>samedi matin</t>
  </si>
  <si>
    <t>samedi apm</t>
  </si>
  <si>
    <t>Reas</t>
  </si>
  <si>
    <t>mix</t>
  </si>
  <si>
    <t>12H LE SAMEDI ET 8H15 LE DIMANCHE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</si>
</sst>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rgb="FFFF0000"/>
      <name val="Cambria"/>
      <family val="1"/>
    </font>
    <font>
      <sz val="11"/>
      <color theme="1"/>
      <name val="Cambria"/>
      <family val="1"/>
    </font>
    <font>
      <b/>
      <sz val="11"/>
      <color rgb="FFFF0000"/>
      <name val="Cambria"/>
      <family val="1"/>
    </font>
    <font>
      <sz val="11"/>
      <color rgb="FF0070C0"/>
      <name val="Cambria"/>
      <family val="1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B050"/>
      <name val="Cambria"/>
      <family val="1"/>
    </font>
    <font>
      <b/>
      <sz val="12"/>
      <color rgb="FF0070C0"/>
      <name val="Calibri"/>
      <family val="2"/>
      <scheme val="minor"/>
    </font>
    <font>
      <b/>
      <sz val="12"/>
      <color rgb="FF0070C0"/>
      <name val="Cambria"/>
      <family val="1"/>
    </font>
    <font>
      <sz val="11"/>
      <name val="Cambria"/>
      <family val="1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mbria"/>
      <family val="1"/>
    </font>
    <font>
      <b/>
      <sz val="12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1" fillId="2" borderId="2" xfId="0" applyFont="1" applyFill="1" applyBorder="1"/>
    <xf numFmtId="0" fontId="2" fillId="0" borderId="0" xfId="0" applyFont="1"/>
    <xf numFmtId="0" fontId="2" fillId="0" borderId="1" xfId="0" applyFont="1" applyBorder="1"/>
    <xf numFmtId="0" fontId="3" fillId="0" borderId="2" xfId="0" applyFont="1" applyBorder="1"/>
    <xf numFmtId="0" fontId="1" fillId="0" borderId="1" xfId="0" applyFont="1" applyFill="1" applyBorder="1"/>
    <xf numFmtId="0" fontId="4" fillId="0" borderId="1" xfId="0" applyFont="1" applyBorder="1"/>
    <xf numFmtId="0" fontId="0" fillId="0" borderId="1" xfId="0" applyBorder="1"/>
    <xf numFmtId="0" fontId="0" fillId="0" borderId="0" xfId="0" applyFill="1" applyBorder="1"/>
    <xf numFmtId="0" fontId="5" fillId="0" borderId="1" xfId="0" applyFont="1" applyBorder="1"/>
    <xf numFmtId="0" fontId="0" fillId="0" borderId="0" xfId="0" applyBorder="1"/>
    <xf numFmtId="0" fontId="6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 applyFill="1" applyBorder="1"/>
    <xf numFmtId="0" fontId="8" fillId="0" borderId="1" xfId="0" applyFont="1" applyBorder="1"/>
    <xf numFmtId="0" fontId="10" fillId="0" borderId="0" xfId="0" applyFont="1"/>
    <xf numFmtId="0" fontId="11" fillId="2" borderId="1" xfId="0" applyFont="1" applyFill="1" applyBorder="1"/>
    <xf numFmtId="0" fontId="12" fillId="0" borderId="1" xfId="0" applyFont="1" applyBorder="1"/>
    <xf numFmtId="0" fontId="12" fillId="0" borderId="1" xfId="0" applyFont="1" applyFill="1" applyBorder="1"/>
    <xf numFmtId="0" fontId="13" fillId="0" borderId="0" xfId="0" applyFont="1"/>
    <xf numFmtId="0" fontId="12" fillId="0" borderId="0" xfId="0" applyFont="1"/>
    <xf numFmtId="0" fontId="14" fillId="0" borderId="0" xfId="0" applyFont="1"/>
    <xf numFmtId="0" fontId="15" fillId="2" borderId="2" xfId="0" applyFont="1" applyFill="1" applyBorder="1"/>
    <xf numFmtId="0" fontId="16" fillId="2" borderId="1" xfId="0" applyFont="1" applyFill="1" applyBorder="1"/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1" fillId="0" borderId="0" xfId="0" applyFont="1" applyFill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7" fillId="0" borderId="1" xfId="0" applyFont="1" applyBorder="1"/>
    <xf numFmtId="0" fontId="0" fillId="0" borderId="1" xfId="0" applyBorder="1" applyAlignment="1">
      <alignment vertical="center" wrapText="1"/>
    </xf>
    <xf numFmtId="0" fontId="5" fillId="0" borderId="0" xfId="0" applyFont="1"/>
    <xf numFmtId="0" fontId="11" fillId="2" borderId="0" xfId="0" applyFont="1" applyFill="1" applyBorder="1"/>
    <xf numFmtId="0" fontId="17" fillId="2" borderId="0" xfId="0" applyFont="1" applyFill="1"/>
    <xf numFmtId="0" fontId="1" fillId="2" borderId="0" xfId="0" applyFont="1" applyFill="1"/>
    <xf numFmtId="0" fontId="12" fillId="0" borderId="0" xfId="0" applyFont="1" applyFill="1" applyBorder="1"/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E0997-88A5-47F8-BF55-BD2F9CFA37F0}">
  <dimension ref="A5:J26"/>
  <sheetViews>
    <sheetView workbookViewId="0">
      <selection activeCell="C6" sqref="C6"/>
    </sheetView>
  </sheetViews>
  <sheetFormatPr baseColWidth="10" defaultRowHeight="15" x14ac:dyDescent="0.25"/>
  <sheetData>
    <row r="5" spans="1:10" x14ac:dyDescent="0.25">
      <c r="A5">
        <v>2019</v>
      </c>
    </row>
    <row r="7" spans="1:10" x14ac:dyDescent="0.25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x14ac:dyDescent="0.25">
      <c r="A8" s="5" t="s">
        <v>13</v>
      </c>
      <c r="B8" s="5"/>
      <c r="C8" s="5"/>
      <c r="D8" s="5"/>
      <c r="E8" s="5"/>
      <c r="F8" s="5"/>
      <c r="G8" s="5"/>
      <c r="H8" s="5"/>
      <c r="I8" s="5"/>
    </row>
    <row r="9" spans="1:10" x14ac:dyDescent="0.25">
      <c r="A9" s="5" t="s">
        <v>14</v>
      </c>
      <c r="B9" s="5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20</v>
      </c>
      <c r="I9" s="5" t="s">
        <v>4</v>
      </c>
    </row>
    <row r="10" spans="1:10" x14ac:dyDescent="0.25">
      <c r="A10" s="6" t="s">
        <v>21</v>
      </c>
      <c r="B10" s="6" t="s">
        <v>22</v>
      </c>
      <c r="C10" s="6">
        <v>50</v>
      </c>
      <c r="D10" s="6">
        <v>35</v>
      </c>
      <c r="E10" s="6">
        <v>15</v>
      </c>
      <c r="F10" s="6">
        <v>3</v>
      </c>
      <c r="G10" s="6">
        <f>F10*D10*23</f>
        <v>2415</v>
      </c>
      <c r="H10" s="6">
        <f>F10*E10*15</f>
        <v>675</v>
      </c>
      <c r="I10" s="6">
        <f>H10+G10</f>
        <v>3090</v>
      </c>
    </row>
    <row r="11" spans="1:10" x14ac:dyDescent="0.25">
      <c r="A11" s="6" t="s">
        <v>23</v>
      </c>
      <c r="B11" s="6" t="s">
        <v>22</v>
      </c>
      <c r="C11" s="6">
        <v>50</v>
      </c>
      <c r="D11" s="6">
        <v>35</v>
      </c>
      <c r="E11" s="6">
        <v>15</v>
      </c>
      <c r="F11" s="6">
        <v>3</v>
      </c>
      <c r="G11" s="6">
        <f t="shared" ref="G11:G14" si="0">F11*D11*23</f>
        <v>2415</v>
      </c>
      <c r="H11" s="6">
        <f t="shared" ref="H11:H14" si="1">F11*E11*15</f>
        <v>675</v>
      </c>
      <c r="I11" s="6">
        <f t="shared" ref="I11:I14" si="2">H11+G11</f>
        <v>3090</v>
      </c>
    </row>
    <row r="12" spans="1:10" x14ac:dyDescent="0.25">
      <c r="A12" s="6" t="s">
        <v>10</v>
      </c>
      <c r="B12" s="6" t="s">
        <v>22</v>
      </c>
      <c r="C12" s="6">
        <v>50</v>
      </c>
      <c r="D12" s="6">
        <v>36</v>
      </c>
      <c r="E12" s="6">
        <v>20</v>
      </c>
      <c r="F12" s="6">
        <v>4.5</v>
      </c>
      <c r="G12" s="6">
        <f t="shared" si="0"/>
        <v>3726</v>
      </c>
      <c r="H12" s="6">
        <f t="shared" si="1"/>
        <v>1350</v>
      </c>
      <c r="I12" s="6">
        <f t="shared" si="2"/>
        <v>5076</v>
      </c>
    </row>
    <row r="13" spans="1:10" x14ac:dyDescent="0.25">
      <c r="A13" s="6" t="s">
        <v>11</v>
      </c>
      <c r="B13" s="6" t="s">
        <v>22</v>
      </c>
      <c r="C13" s="6">
        <v>50</v>
      </c>
      <c r="D13" s="6">
        <v>34</v>
      </c>
      <c r="E13" s="6">
        <v>15</v>
      </c>
      <c r="F13" s="6">
        <v>4</v>
      </c>
      <c r="G13" s="6">
        <f t="shared" si="0"/>
        <v>3128</v>
      </c>
      <c r="H13" s="6">
        <f t="shared" si="1"/>
        <v>900</v>
      </c>
      <c r="I13" s="6">
        <f t="shared" si="2"/>
        <v>4028</v>
      </c>
    </row>
    <row r="14" spans="1:10" x14ac:dyDescent="0.25">
      <c r="A14" s="6" t="s">
        <v>12</v>
      </c>
      <c r="B14" s="6" t="s">
        <v>24</v>
      </c>
      <c r="C14" s="6">
        <v>15</v>
      </c>
      <c r="D14" s="6">
        <v>0</v>
      </c>
      <c r="E14" s="6">
        <v>15</v>
      </c>
      <c r="F14" s="6">
        <v>3</v>
      </c>
      <c r="G14" s="6">
        <f t="shared" si="0"/>
        <v>0</v>
      </c>
      <c r="H14" s="6">
        <f t="shared" si="1"/>
        <v>675</v>
      </c>
      <c r="I14" s="6">
        <f t="shared" si="2"/>
        <v>675</v>
      </c>
    </row>
    <row r="15" spans="1:10" x14ac:dyDescent="0.25">
      <c r="A15" s="5"/>
      <c r="B15" s="5"/>
      <c r="C15" s="5"/>
      <c r="D15" s="5"/>
      <c r="E15" s="5"/>
      <c r="F15" s="5"/>
      <c r="G15" s="5"/>
      <c r="H15" s="5"/>
      <c r="I15" s="7">
        <f>SUM(I10:I14)</f>
        <v>15959</v>
      </c>
      <c r="J15" t="s">
        <v>25</v>
      </c>
    </row>
    <row r="16" spans="1:10" x14ac:dyDescent="0.25">
      <c r="A16" s="5"/>
      <c r="B16" s="5"/>
      <c r="C16" s="5"/>
      <c r="D16" s="5"/>
      <c r="E16" s="5"/>
      <c r="F16" s="5"/>
      <c r="G16" s="5"/>
      <c r="H16" s="5"/>
      <c r="I16" s="5"/>
    </row>
    <row r="17" spans="1:8" x14ac:dyDescent="0.25">
      <c r="A17" s="1"/>
      <c r="B17" s="1" t="s">
        <v>0</v>
      </c>
      <c r="C17" s="1" t="s">
        <v>1</v>
      </c>
      <c r="D17" s="1" t="s">
        <v>2</v>
      </c>
      <c r="E17" s="1" t="s">
        <v>3</v>
      </c>
      <c r="F17" s="1" t="s">
        <v>4</v>
      </c>
      <c r="G17" s="1" t="s">
        <v>5</v>
      </c>
      <c r="H17" s="1" t="s">
        <v>6</v>
      </c>
    </row>
    <row r="18" spans="1:8" x14ac:dyDescent="0.25">
      <c r="A18" s="2" t="s">
        <v>7</v>
      </c>
      <c r="B18" s="2"/>
      <c r="C18" s="3">
        <v>12000</v>
      </c>
      <c r="D18" s="2">
        <v>2</v>
      </c>
      <c r="E18" s="2">
        <f t="shared" ref="E18:E20" si="3">D18*C18</f>
        <v>24000</v>
      </c>
      <c r="F18" s="2">
        <f t="shared" ref="F18:F20" si="4">E18+B18</f>
        <v>24000</v>
      </c>
      <c r="G18" s="2">
        <f t="shared" ref="G18:G20" si="5">F18/D18</f>
        <v>12000</v>
      </c>
      <c r="H18" s="2">
        <f t="shared" ref="H18:H20" si="6">(G18*2)/280</f>
        <v>85.714285714285708</v>
      </c>
    </row>
    <row r="19" spans="1:8" x14ac:dyDescent="0.25">
      <c r="A19" s="2" t="s">
        <v>8</v>
      </c>
      <c r="B19" s="2"/>
      <c r="C19" s="3">
        <v>9000</v>
      </c>
      <c r="D19" s="2">
        <v>2</v>
      </c>
      <c r="E19" s="2">
        <f t="shared" si="3"/>
        <v>18000</v>
      </c>
      <c r="F19" s="2">
        <f t="shared" si="4"/>
        <v>18000</v>
      </c>
      <c r="G19" s="2">
        <f t="shared" si="5"/>
        <v>9000</v>
      </c>
      <c r="H19" s="2">
        <f t="shared" si="6"/>
        <v>64.285714285714292</v>
      </c>
    </row>
    <row r="20" spans="1:8" x14ac:dyDescent="0.25">
      <c r="A20" s="2" t="s">
        <v>9</v>
      </c>
      <c r="B20" s="2"/>
      <c r="C20" s="3">
        <v>4150</v>
      </c>
      <c r="D20" s="2">
        <v>4.5</v>
      </c>
      <c r="E20" s="2">
        <f t="shared" si="3"/>
        <v>18675</v>
      </c>
      <c r="F20" s="2">
        <f t="shared" si="4"/>
        <v>18675</v>
      </c>
      <c r="G20" s="2">
        <f t="shared" si="5"/>
        <v>4150</v>
      </c>
      <c r="H20" s="2">
        <f t="shared" si="6"/>
        <v>29.642857142857142</v>
      </c>
    </row>
    <row r="21" spans="1:8" x14ac:dyDescent="0.25">
      <c r="A21" s="2" t="s">
        <v>21</v>
      </c>
      <c r="B21" s="2">
        <f>I10</f>
        <v>3090</v>
      </c>
      <c r="C21" s="3">
        <v>3700</v>
      </c>
      <c r="D21" s="2">
        <v>6</v>
      </c>
      <c r="E21" s="2">
        <f>D21*C21</f>
        <v>22200</v>
      </c>
      <c r="F21" s="2">
        <f>E21+B21</f>
        <v>25290</v>
      </c>
      <c r="G21" s="2">
        <f>F21/D21</f>
        <v>4215</v>
      </c>
      <c r="H21" s="2">
        <f>(G21*2)/280</f>
        <v>30.107142857142858</v>
      </c>
    </row>
    <row r="22" spans="1:8" x14ac:dyDescent="0.25">
      <c r="A22" s="2" t="s">
        <v>23</v>
      </c>
      <c r="B22" s="2">
        <f>I11</f>
        <v>3090</v>
      </c>
      <c r="C22" s="3">
        <v>5500</v>
      </c>
      <c r="D22" s="2">
        <v>5</v>
      </c>
      <c r="E22" s="2">
        <f t="shared" ref="E22:E25" si="7">D22*C22</f>
        <v>27500</v>
      </c>
      <c r="F22" s="2">
        <f t="shared" ref="F22:F25" si="8">E22+B22</f>
        <v>30590</v>
      </c>
      <c r="G22" s="2">
        <f t="shared" ref="G22:G25" si="9">F22/D22</f>
        <v>6118</v>
      </c>
      <c r="H22" s="2">
        <f t="shared" ref="H22:H25" si="10">(G22*2)/280</f>
        <v>43.7</v>
      </c>
    </row>
    <row r="23" spans="1:8" x14ac:dyDescent="0.25">
      <c r="A23" s="2" t="s">
        <v>10</v>
      </c>
      <c r="B23" s="2">
        <f>I12</f>
        <v>5076</v>
      </c>
      <c r="C23" s="3">
        <v>1000</v>
      </c>
      <c r="D23" s="2">
        <v>17</v>
      </c>
      <c r="E23" s="2">
        <f t="shared" si="7"/>
        <v>17000</v>
      </c>
      <c r="F23" s="2">
        <f t="shared" si="8"/>
        <v>22076</v>
      </c>
      <c r="G23" s="2">
        <f t="shared" si="9"/>
        <v>1298.5882352941176</v>
      </c>
      <c r="H23" s="2">
        <f t="shared" si="10"/>
        <v>9.2756302521008394</v>
      </c>
    </row>
    <row r="24" spans="1:8" x14ac:dyDescent="0.25">
      <c r="A24" s="2" t="s">
        <v>11</v>
      </c>
      <c r="B24" s="2">
        <f>I13</f>
        <v>4028</v>
      </c>
      <c r="C24" s="3">
        <v>1200</v>
      </c>
      <c r="D24" s="2">
        <v>18</v>
      </c>
      <c r="E24" s="2">
        <f t="shared" si="7"/>
        <v>21600</v>
      </c>
      <c r="F24" s="2">
        <f t="shared" si="8"/>
        <v>25628</v>
      </c>
      <c r="G24" s="2">
        <f t="shared" si="9"/>
        <v>1423.7777777777778</v>
      </c>
      <c r="H24" s="2">
        <f t="shared" si="10"/>
        <v>10.169841269841271</v>
      </c>
    </row>
    <row r="25" spans="1:8" x14ac:dyDescent="0.25">
      <c r="A25" s="2" t="s">
        <v>12</v>
      </c>
      <c r="B25" s="2">
        <f>I14</f>
        <v>675</v>
      </c>
      <c r="C25" s="3">
        <v>4800</v>
      </c>
      <c r="D25" s="2">
        <v>1.5</v>
      </c>
      <c r="E25" s="2">
        <f t="shared" si="7"/>
        <v>7200</v>
      </c>
      <c r="F25" s="2">
        <f t="shared" si="8"/>
        <v>7875</v>
      </c>
      <c r="G25" s="2">
        <f t="shared" si="9"/>
        <v>5250</v>
      </c>
      <c r="H25" s="2">
        <f t="shared" si="10"/>
        <v>37.5</v>
      </c>
    </row>
    <row r="26" spans="1:8" x14ac:dyDescent="0.25">
      <c r="E26" s="4">
        <f>SUM(E21:E25)</f>
        <v>95500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BA5A6-E0E1-45E6-9564-48F57CD16732}">
  <dimension ref="A3:N69"/>
  <sheetViews>
    <sheetView topLeftCell="A32" workbookViewId="0">
      <selection activeCell="A3" sqref="A3:O70"/>
    </sheetView>
  </sheetViews>
  <sheetFormatPr baseColWidth="10" defaultRowHeight="15" x14ac:dyDescent="0.25"/>
  <cols>
    <col min="1" max="1" width="9.42578125" customWidth="1"/>
    <col min="2" max="2" width="30.140625" customWidth="1"/>
    <col min="3" max="3" width="6.28515625" customWidth="1"/>
    <col min="4" max="4" width="6.5703125" customWidth="1"/>
    <col min="5" max="5" width="6.7109375" customWidth="1"/>
    <col min="6" max="6" width="7" customWidth="1"/>
    <col min="7" max="7" width="10" customWidth="1"/>
    <col min="8" max="8" width="10.28515625" customWidth="1"/>
    <col min="11" max="11" width="8.7109375" customWidth="1"/>
    <col min="12" max="12" width="7.85546875" bestFit="1" customWidth="1"/>
    <col min="13" max="13" width="7.5703125" customWidth="1"/>
    <col min="14" max="14" width="8.140625" customWidth="1"/>
  </cols>
  <sheetData>
    <row r="3" spans="2:11" x14ac:dyDescent="0.25">
      <c r="B3" t="s">
        <v>28</v>
      </c>
      <c r="E3" s="33" t="s">
        <v>90</v>
      </c>
      <c r="F3" t="s">
        <v>92</v>
      </c>
      <c r="G3" t="s">
        <v>92</v>
      </c>
    </row>
    <row r="4" spans="2:11" x14ac:dyDescent="0.25">
      <c r="B4" s="1"/>
      <c r="C4" s="1" t="s">
        <v>0</v>
      </c>
      <c r="D4" s="1" t="s">
        <v>1</v>
      </c>
      <c r="E4" s="34" t="s">
        <v>91</v>
      </c>
      <c r="F4" s="1" t="s">
        <v>93</v>
      </c>
      <c r="G4" s="1" t="s">
        <v>94</v>
      </c>
      <c r="H4" s="1" t="s">
        <v>5</v>
      </c>
      <c r="I4" s="1" t="s">
        <v>6</v>
      </c>
    </row>
    <row r="5" spans="2:11" x14ac:dyDescent="0.25">
      <c r="B5" s="2" t="s">
        <v>7</v>
      </c>
      <c r="C5" s="2"/>
      <c r="D5" s="8">
        <v>18000</v>
      </c>
      <c r="E5" s="2">
        <v>2</v>
      </c>
      <c r="F5" s="2">
        <f t="shared" ref="F5:F11" si="0">E5*D5</f>
        <v>36000</v>
      </c>
      <c r="G5" s="2">
        <f t="shared" ref="G5:G11" si="1">F5+C5</f>
        <v>36000</v>
      </c>
      <c r="H5" s="2">
        <f t="shared" ref="H5:H11" si="2">G5/E5</f>
        <v>18000</v>
      </c>
      <c r="I5" s="2">
        <f t="shared" ref="I5:I11" si="3">(H5*2)/280</f>
        <v>128.57142857142858</v>
      </c>
      <c r="K5" t="s">
        <v>30</v>
      </c>
    </row>
    <row r="6" spans="2:11" x14ac:dyDescent="0.25">
      <c r="B6" s="2" t="s">
        <v>29</v>
      </c>
      <c r="C6" s="2"/>
      <c r="D6" s="8">
        <v>1400</v>
      </c>
      <c r="E6" s="2">
        <v>6</v>
      </c>
      <c r="F6" s="2">
        <f t="shared" si="0"/>
        <v>8400</v>
      </c>
      <c r="G6" s="2">
        <f t="shared" si="1"/>
        <v>8400</v>
      </c>
      <c r="H6" s="2">
        <f t="shared" si="2"/>
        <v>1400</v>
      </c>
      <c r="I6" s="2">
        <f t="shared" si="3"/>
        <v>10</v>
      </c>
      <c r="K6" t="s">
        <v>30</v>
      </c>
    </row>
    <row r="7" spans="2:11" x14ac:dyDescent="0.25">
      <c r="B7" s="2" t="s">
        <v>8</v>
      </c>
      <c r="C7" s="2"/>
      <c r="D7" s="8">
        <v>9000</v>
      </c>
      <c r="E7" s="2">
        <v>3</v>
      </c>
      <c r="F7" s="2">
        <f t="shared" si="0"/>
        <v>27000</v>
      </c>
      <c r="G7" s="2">
        <f t="shared" si="1"/>
        <v>27000</v>
      </c>
      <c r="H7" s="2">
        <f t="shared" si="2"/>
        <v>9000</v>
      </c>
      <c r="I7" s="2">
        <f t="shared" si="3"/>
        <v>64.285714285714292</v>
      </c>
      <c r="K7" t="s">
        <v>30</v>
      </c>
    </row>
    <row r="8" spans="2:11" x14ac:dyDescent="0.25">
      <c r="B8" s="2" t="s">
        <v>9</v>
      </c>
      <c r="C8" s="2"/>
      <c r="D8" s="8">
        <v>4150</v>
      </c>
      <c r="E8" s="2">
        <v>6</v>
      </c>
      <c r="F8" s="9">
        <f t="shared" si="0"/>
        <v>24900</v>
      </c>
      <c r="G8" s="2">
        <f t="shared" si="1"/>
        <v>24900</v>
      </c>
      <c r="H8" s="2">
        <f t="shared" si="2"/>
        <v>4150</v>
      </c>
      <c r="I8" s="2">
        <f t="shared" si="3"/>
        <v>29.642857142857142</v>
      </c>
      <c r="K8" t="s">
        <v>30</v>
      </c>
    </row>
    <row r="9" spans="2:11" x14ac:dyDescent="0.25">
      <c r="B9" s="2" t="s">
        <v>10</v>
      </c>
      <c r="C9" s="2">
        <v>1716</v>
      </c>
      <c r="D9" s="8">
        <v>1000</v>
      </c>
      <c r="E9" s="2">
        <v>17</v>
      </c>
      <c r="F9" s="2">
        <f t="shared" si="0"/>
        <v>17000</v>
      </c>
      <c r="G9" s="2">
        <f t="shared" si="1"/>
        <v>18716</v>
      </c>
      <c r="H9" s="2">
        <f t="shared" si="2"/>
        <v>1100.9411764705883</v>
      </c>
      <c r="I9" s="2">
        <f t="shared" si="3"/>
        <v>7.8638655462184879</v>
      </c>
      <c r="K9" t="s">
        <v>30</v>
      </c>
    </row>
    <row r="10" spans="2:11" x14ac:dyDescent="0.25">
      <c r="B10" s="2" t="s">
        <v>11</v>
      </c>
      <c r="C10" s="2">
        <v>0</v>
      </c>
      <c r="D10" s="8">
        <v>1200</v>
      </c>
      <c r="E10" s="2">
        <v>20</v>
      </c>
      <c r="F10" s="9">
        <f t="shared" si="0"/>
        <v>24000</v>
      </c>
      <c r="G10" s="2">
        <f t="shared" si="1"/>
        <v>24000</v>
      </c>
      <c r="H10" s="2">
        <f t="shared" si="2"/>
        <v>1200</v>
      </c>
      <c r="I10" s="2">
        <f t="shared" si="3"/>
        <v>8.5714285714285712</v>
      </c>
      <c r="K10" t="s">
        <v>30</v>
      </c>
    </row>
    <row r="11" spans="2:11" x14ac:dyDescent="0.25">
      <c r="B11" s="2" t="s">
        <v>12</v>
      </c>
      <c r="C11" s="2">
        <v>1196</v>
      </c>
      <c r="D11" s="8">
        <v>4800</v>
      </c>
      <c r="E11" s="2">
        <v>6</v>
      </c>
      <c r="F11" s="9">
        <f t="shared" si="0"/>
        <v>28800</v>
      </c>
      <c r="G11" s="2">
        <f t="shared" si="1"/>
        <v>29996</v>
      </c>
      <c r="H11" s="2">
        <f t="shared" si="2"/>
        <v>4999.333333333333</v>
      </c>
      <c r="I11" s="2">
        <f t="shared" si="3"/>
        <v>35.709523809523809</v>
      </c>
      <c r="K11" t="s">
        <v>30</v>
      </c>
    </row>
    <row r="12" spans="2:11" x14ac:dyDescent="0.25">
      <c r="B12" s="10" t="s">
        <v>26</v>
      </c>
      <c r="C12" s="10"/>
      <c r="D12" s="10">
        <v>14000</v>
      </c>
      <c r="E12" s="10">
        <v>3</v>
      </c>
      <c r="F12" s="10">
        <f t="shared" ref="F12:F13" si="4">E12*D12</f>
        <v>42000</v>
      </c>
      <c r="G12" s="10">
        <f t="shared" ref="G12:G13" si="5">F12+C12</f>
        <v>42000</v>
      </c>
    </row>
    <row r="13" spans="2:11" x14ac:dyDescent="0.25">
      <c r="B13" s="10" t="s">
        <v>27</v>
      </c>
      <c r="C13" s="10"/>
      <c r="D13" s="10">
        <v>14000</v>
      </c>
      <c r="E13" s="10">
        <v>3</v>
      </c>
      <c r="F13" s="10">
        <f t="shared" si="4"/>
        <v>42000</v>
      </c>
      <c r="G13" s="10">
        <f t="shared" si="5"/>
        <v>42000</v>
      </c>
    </row>
    <row r="14" spans="2:11" x14ac:dyDescent="0.25">
      <c r="F14" s="11">
        <f>SUM(F5:F13)</f>
        <v>250100</v>
      </c>
      <c r="G14" s="11">
        <f>SUM(G5:G13)</f>
        <v>253012</v>
      </c>
    </row>
    <row r="17" spans="1:12" x14ac:dyDescent="0.25">
      <c r="D17" s="10" t="s">
        <v>35</v>
      </c>
      <c r="E17" s="47" t="s">
        <v>33</v>
      </c>
      <c r="F17" s="47"/>
    </row>
    <row r="18" spans="1:12" x14ac:dyDescent="0.25">
      <c r="B18" s="10" t="s">
        <v>31</v>
      </c>
      <c r="C18" s="10">
        <v>25</v>
      </c>
      <c r="D18" s="10">
        <v>11</v>
      </c>
      <c r="E18" s="10" t="s">
        <v>32</v>
      </c>
      <c r="F18" s="10">
        <v>21</v>
      </c>
    </row>
    <row r="19" spans="1:12" x14ac:dyDescent="0.25">
      <c r="B19" s="10" t="s">
        <v>34</v>
      </c>
      <c r="C19" s="10">
        <f>C18*F18</f>
        <v>525</v>
      </c>
      <c r="D19" s="10"/>
      <c r="E19" s="10"/>
      <c r="F19" s="10"/>
    </row>
    <row r="20" spans="1:12" x14ac:dyDescent="0.25">
      <c r="B20" s="10" t="s">
        <v>36</v>
      </c>
      <c r="C20" s="10">
        <f>C19*D18</f>
        <v>5775</v>
      </c>
      <c r="D20" s="10"/>
      <c r="E20" s="10"/>
      <c r="F20" s="10"/>
    </row>
    <row r="21" spans="1:12" x14ac:dyDescent="0.25">
      <c r="B21" s="10" t="s">
        <v>37</v>
      </c>
      <c r="C21" s="10">
        <v>5000</v>
      </c>
      <c r="D21" s="10"/>
      <c r="E21" s="10"/>
      <c r="F21" s="10"/>
    </row>
    <row r="22" spans="1:12" x14ac:dyDescent="0.25">
      <c r="B22" s="10" t="s">
        <v>39</v>
      </c>
      <c r="C22" s="10">
        <v>1276</v>
      </c>
      <c r="D22" s="10">
        <v>11</v>
      </c>
      <c r="E22" s="10" t="s">
        <v>40</v>
      </c>
      <c r="F22" s="10">
        <v>29</v>
      </c>
    </row>
    <row r="23" spans="1:12" x14ac:dyDescent="0.25">
      <c r="B23" s="10" t="s">
        <v>41</v>
      </c>
      <c r="C23" s="10"/>
      <c r="D23" s="13"/>
      <c r="E23" s="13"/>
      <c r="F23" s="13"/>
    </row>
    <row r="24" spans="1:12" x14ac:dyDescent="0.25">
      <c r="B24" s="10" t="s">
        <v>42</v>
      </c>
      <c r="C24" s="10">
        <v>957</v>
      </c>
      <c r="D24" s="13"/>
      <c r="E24" s="13"/>
      <c r="F24" s="13"/>
    </row>
    <row r="25" spans="1:12" x14ac:dyDescent="0.25">
      <c r="B25" s="12" t="s">
        <v>38</v>
      </c>
      <c r="C25" s="12">
        <f>SUM(C20:C24)</f>
        <v>13008</v>
      </c>
    </row>
    <row r="27" spans="1:12" ht="15.75" x14ac:dyDescent="0.25">
      <c r="B27" s="19" t="s">
        <v>45</v>
      </c>
      <c r="C27" s="14"/>
      <c r="D27" s="15" t="s">
        <v>15</v>
      </c>
      <c r="E27" s="15" t="s">
        <v>16</v>
      </c>
      <c r="F27" s="15" t="s">
        <v>17</v>
      </c>
      <c r="G27" s="15" t="s">
        <v>18</v>
      </c>
      <c r="H27" s="15" t="s">
        <v>19</v>
      </c>
      <c r="I27" s="15" t="s">
        <v>20</v>
      </c>
      <c r="J27" s="15" t="s">
        <v>4</v>
      </c>
      <c r="K27" s="14"/>
      <c r="L27" s="14"/>
    </row>
    <row r="28" spans="1:12" x14ac:dyDescent="0.25">
      <c r="B28" s="9" t="s">
        <v>10</v>
      </c>
      <c r="C28" s="9" t="s">
        <v>44</v>
      </c>
      <c r="D28" s="9">
        <v>24</v>
      </c>
      <c r="E28" s="9">
        <v>0</v>
      </c>
      <c r="F28" s="9">
        <v>24</v>
      </c>
      <c r="G28" s="9">
        <v>6.5</v>
      </c>
      <c r="H28" s="9">
        <f>G28*E28*23</f>
        <v>0</v>
      </c>
      <c r="I28" s="9">
        <f>G28*F28*11</f>
        <v>1716</v>
      </c>
      <c r="J28" s="9">
        <f>I28+H28</f>
        <v>1716</v>
      </c>
      <c r="K28" s="14"/>
      <c r="L28" s="14"/>
    </row>
    <row r="29" spans="1:12" x14ac:dyDescent="0.25">
      <c r="B29" s="9" t="s">
        <v>12</v>
      </c>
      <c r="C29" s="9" t="s">
        <v>43</v>
      </c>
      <c r="D29" s="9">
        <v>26</v>
      </c>
      <c r="E29" s="9">
        <v>26</v>
      </c>
      <c r="F29" s="9">
        <v>0</v>
      </c>
      <c r="G29" s="9">
        <v>2</v>
      </c>
      <c r="H29" s="9">
        <f t="shared" ref="H29" si="6">G29*E29*23</f>
        <v>1196</v>
      </c>
      <c r="I29" s="9">
        <f t="shared" ref="I29" si="7">G29*F29*15</f>
        <v>0</v>
      </c>
      <c r="J29" s="9">
        <f t="shared" ref="J29" si="8">I29+H29</f>
        <v>1196</v>
      </c>
      <c r="K29" s="14"/>
      <c r="L29" s="14"/>
    </row>
    <row r="30" spans="1:12" ht="15.75" x14ac:dyDescent="0.25">
      <c r="B30" s="15"/>
      <c r="C30" s="15"/>
      <c r="D30" s="15"/>
      <c r="E30" s="15"/>
      <c r="F30" s="15"/>
      <c r="G30" s="15"/>
      <c r="H30" s="15"/>
      <c r="I30" s="15"/>
      <c r="J30" s="20">
        <f>SUM(J28:J29)</f>
        <v>2912</v>
      </c>
      <c r="K30" s="14" t="s">
        <v>25</v>
      </c>
      <c r="L30" s="14"/>
    </row>
    <row r="31" spans="1:12" ht="15.75" x14ac:dyDescent="0.25">
      <c r="B31" s="15"/>
      <c r="C31" s="15"/>
      <c r="D31" s="15"/>
      <c r="E31" s="15"/>
      <c r="F31" s="15"/>
      <c r="G31" s="15"/>
      <c r="H31" s="15"/>
      <c r="I31" s="15"/>
      <c r="J31" s="32"/>
      <c r="K31" s="14"/>
      <c r="L31" s="14"/>
    </row>
    <row r="32" spans="1:12" ht="15.75" x14ac:dyDescent="0.25">
      <c r="A32" s="16"/>
      <c r="B32" s="17" t="s">
        <v>43</v>
      </c>
      <c r="C32" s="16"/>
      <c r="D32" s="16"/>
      <c r="F32" s="15"/>
      <c r="G32" s="15"/>
      <c r="H32" s="15"/>
      <c r="I32" s="15"/>
      <c r="J32" s="32"/>
      <c r="K32" s="14"/>
      <c r="L32" s="14"/>
    </row>
    <row r="33" spans="1:14" ht="15.75" x14ac:dyDescent="0.25">
      <c r="A33" s="18" t="s">
        <v>76</v>
      </c>
      <c r="B33" s="18">
        <v>27</v>
      </c>
      <c r="C33" s="18">
        <v>7.5</v>
      </c>
      <c r="D33" s="18">
        <f>C33*B33*23</f>
        <v>4657.5</v>
      </c>
      <c r="F33" s="15"/>
      <c r="G33" s="15"/>
      <c r="H33" s="15"/>
      <c r="I33" s="15"/>
      <c r="J33" s="32"/>
      <c r="K33" s="14"/>
      <c r="L33" s="14"/>
    </row>
    <row r="34" spans="1:14" ht="15.75" x14ac:dyDescent="0.25">
      <c r="A34" s="18" t="s">
        <v>73</v>
      </c>
      <c r="B34" s="18">
        <v>27</v>
      </c>
      <c r="C34" s="18">
        <v>7.5</v>
      </c>
      <c r="D34" s="18">
        <f t="shared" ref="D34:D37" si="9">C34*B34*23</f>
        <v>4657.5</v>
      </c>
      <c r="F34" s="15"/>
      <c r="G34" s="15"/>
      <c r="H34" s="15"/>
      <c r="I34" s="15"/>
      <c r="J34" s="32"/>
      <c r="K34" s="14"/>
      <c r="L34" s="14"/>
    </row>
    <row r="35" spans="1:14" ht="15.75" x14ac:dyDescent="0.25">
      <c r="A35" s="18" t="s">
        <v>77</v>
      </c>
      <c r="B35" s="18">
        <v>26</v>
      </c>
      <c r="C35" s="18">
        <v>7.5</v>
      </c>
      <c r="D35" s="18">
        <f t="shared" si="9"/>
        <v>4485</v>
      </c>
      <c r="F35" s="15"/>
      <c r="G35" s="15"/>
      <c r="H35" s="15"/>
      <c r="I35" s="15"/>
      <c r="J35" s="32"/>
      <c r="K35" s="14"/>
      <c r="L35" s="14"/>
    </row>
    <row r="36" spans="1:14" ht="15.75" x14ac:dyDescent="0.25">
      <c r="A36" s="18" t="s">
        <v>61</v>
      </c>
      <c r="B36" s="18">
        <v>15</v>
      </c>
      <c r="C36" s="18">
        <v>8</v>
      </c>
      <c r="D36" s="18">
        <f t="shared" si="9"/>
        <v>2760</v>
      </c>
      <c r="F36" s="15"/>
      <c r="G36" s="15"/>
      <c r="H36" s="15"/>
      <c r="I36" s="15"/>
      <c r="J36" s="32"/>
      <c r="K36" s="14"/>
      <c r="L36" s="14"/>
    </row>
    <row r="37" spans="1:14" ht="15.75" x14ac:dyDescent="0.25">
      <c r="A37" s="18" t="s">
        <v>68</v>
      </c>
      <c r="B37" s="18">
        <v>31</v>
      </c>
      <c r="C37" s="18">
        <v>3</v>
      </c>
      <c r="D37" s="18">
        <f t="shared" si="9"/>
        <v>2139</v>
      </c>
      <c r="F37" s="15"/>
      <c r="G37" s="15"/>
      <c r="H37" s="15"/>
      <c r="I37" s="15"/>
      <c r="J37" s="32"/>
      <c r="K37" s="14"/>
      <c r="L37" s="14"/>
    </row>
    <row r="38" spans="1:14" ht="15.75" x14ac:dyDescent="0.25">
      <c r="A38" s="16"/>
      <c r="B38" s="16"/>
      <c r="C38" s="16"/>
      <c r="D38" s="27">
        <f>SUM(D33:D37)</f>
        <v>18699</v>
      </c>
      <c r="F38" s="15"/>
      <c r="G38" s="15"/>
      <c r="H38" s="15"/>
      <c r="I38" s="15"/>
      <c r="J38" s="32"/>
      <c r="K38" s="14"/>
      <c r="L38" s="14"/>
    </row>
    <row r="39" spans="1:14" ht="15.75" x14ac:dyDescent="0.25">
      <c r="F39" s="15"/>
      <c r="G39" s="15"/>
      <c r="H39" s="15"/>
      <c r="I39" s="15"/>
      <c r="J39" s="32"/>
      <c r="K39" s="14"/>
      <c r="L39" s="14"/>
    </row>
    <row r="40" spans="1:14" x14ac:dyDescent="0.25">
      <c r="M40" s="45" t="s">
        <v>88</v>
      </c>
      <c r="N40" s="45" t="s">
        <v>89</v>
      </c>
    </row>
    <row r="41" spans="1:14" ht="15.75" x14ac:dyDescent="0.25">
      <c r="B41" s="25" t="s">
        <v>82</v>
      </c>
      <c r="C41" s="23"/>
      <c r="D41" s="24" t="s">
        <v>15</v>
      </c>
      <c r="E41" s="24" t="s">
        <v>84</v>
      </c>
      <c r="F41" s="24" t="s">
        <v>83</v>
      </c>
      <c r="G41" s="24" t="s">
        <v>18</v>
      </c>
      <c r="H41" s="24" t="s">
        <v>19</v>
      </c>
      <c r="I41" s="24" t="s">
        <v>20</v>
      </c>
      <c r="J41" s="24" t="s">
        <v>4</v>
      </c>
      <c r="K41" s="24" t="s">
        <v>85</v>
      </c>
      <c r="L41" s="24" t="s">
        <v>50</v>
      </c>
      <c r="M41" s="46"/>
      <c r="N41" s="46"/>
    </row>
    <row r="42" spans="1:14" x14ac:dyDescent="0.25">
      <c r="A42" s="48" t="s">
        <v>55</v>
      </c>
      <c r="B42" s="21" t="s">
        <v>46</v>
      </c>
      <c r="C42" s="21" t="s">
        <v>86</v>
      </c>
      <c r="D42" s="28">
        <v>22</v>
      </c>
      <c r="E42" s="29">
        <v>0</v>
      </c>
      <c r="F42" s="29">
        <v>20</v>
      </c>
      <c r="G42" s="29">
        <v>2.25</v>
      </c>
      <c r="H42" s="29">
        <f>G42*E42*23</f>
        <v>0</v>
      </c>
      <c r="I42" s="29">
        <f>G42*F42*11</f>
        <v>495</v>
      </c>
      <c r="J42" s="29">
        <f>I42+H42</f>
        <v>495</v>
      </c>
      <c r="K42" s="28">
        <v>13</v>
      </c>
      <c r="L42" s="28">
        <v>28</v>
      </c>
      <c r="M42" s="28">
        <v>120</v>
      </c>
      <c r="N42" s="28">
        <v>82</v>
      </c>
    </row>
    <row r="43" spans="1:14" x14ac:dyDescent="0.25">
      <c r="A43" s="48"/>
      <c r="B43" s="21" t="s">
        <v>47</v>
      </c>
      <c r="C43" s="21" t="s">
        <v>86</v>
      </c>
      <c r="D43" s="28">
        <v>20</v>
      </c>
      <c r="E43" s="29">
        <v>0</v>
      </c>
      <c r="F43" s="29">
        <v>20</v>
      </c>
      <c r="G43" s="29">
        <v>1.5</v>
      </c>
      <c r="H43" s="29">
        <f t="shared" ref="H43:H68" si="10">G43*E43*23</f>
        <v>0</v>
      </c>
      <c r="I43" s="29">
        <f t="shared" ref="I43:I68" si="11">G43*F43*15</f>
        <v>450</v>
      </c>
      <c r="J43" s="29">
        <f t="shared" ref="J43:J68" si="12">I43+H43</f>
        <v>450</v>
      </c>
      <c r="K43" s="28">
        <v>13</v>
      </c>
      <c r="L43" s="28">
        <v>28</v>
      </c>
      <c r="M43" s="28">
        <v>60</v>
      </c>
      <c r="N43" s="28">
        <v>50</v>
      </c>
    </row>
    <row r="44" spans="1:14" x14ac:dyDescent="0.25">
      <c r="A44" s="48"/>
      <c r="B44" s="21" t="s">
        <v>48</v>
      </c>
      <c r="C44" s="21" t="s">
        <v>86</v>
      </c>
      <c r="D44" s="28">
        <v>20</v>
      </c>
      <c r="E44" s="29">
        <v>0</v>
      </c>
      <c r="F44" s="29">
        <v>20</v>
      </c>
      <c r="G44" s="29">
        <v>2</v>
      </c>
      <c r="H44" s="29">
        <f t="shared" si="10"/>
        <v>0</v>
      </c>
      <c r="I44" s="29">
        <f t="shared" si="11"/>
        <v>600</v>
      </c>
      <c r="J44" s="29">
        <f t="shared" si="12"/>
        <v>600</v>
      </c>
      <c r="K44" s="28">
        <v>13</v>
      </c>
      <c r="L44" s="28">
        <v>28</v>
      </c>
      <c r="M44" s="28">
        <v>80</v>
      </c>
      <c r="N44" s="28">
        <v>50</v>
      </c>
    </row>
    <row r="45" spans="1:14" x14ac:dyDescent="0.25">
      <c r="A45" s="48"/>
      <c r="B45" s="22" t="s">
        <v>49</v>
      </c>
      <c r="C45" s="21" t="s">
        <v>86</v>
      </c>
      <c r="D45" s="28">
        <v>20</v>
      </c>
      <c r="E45" s="29">
        <v>0</v>
      </c>
      <c r="F45" s="28">
        <v>20</v>
      </c>
      <c r="G45" s="30">
        <v>1</v>
      </c>
      <c r="H45" s="29">
        <f t="shared" si="10"/>
        <v>0</v>
      </c>
      <c r="I45" s="29">
        <f t="shared" si="11"/>
        <v>300</v>
      </c>
      <c r="J45" s="29">
        <f t="shared" si="12"/>
        <v>300</v>
      </c>
      <c r="K45" s="28">
        <v>13</v>
      </c>
      <c r="L45" s="28">
        <v>28</v>
      </c>
      <c r="M45" s="28">
        <v>40</v>
      </c>
      <c r="N45" s="28">
        <v>18</v>
      </c>
    </row>
    <row r="46" spans="1:14" x14ac:dyDescent="0.25">
      <c r="A46" s="48" t="s">
        <v>56</v>
      </c>
      <c r="B46" s="22" t="s">
        <v>51</v>
      </c>
      <c r="C46" s="21" t="s">
        <v>86</v>
      </c>
      <c r="D46" s="28">
        <v>24</v>
      </c>
      <c r="E46" s="29">
        <v>0</v>
      </c>
      <c r="F46" s="28">
        <v>24</v>
      </c>
      <c r="G46" s="28">
        <v>1.25</v>
      </c>
      <c r="H46" s="29">
        <f t="shared" si="10"/>
        <v>0</v>
      </c>
      <c r="I46" s="29">
        <f t="shared" si="11"/>
        <v>450</v>
      </c>
      <c r="J46" s="29">
        <f t="shared" si="12"/>
        <v>450</v>
      </c>
      <c r="K46" s="28">
        <v>13</v>
      </c>
      <c r="L46" s="28">
        <v>27</v>
      </c>
      <c r="M46" s="28">
        <v>70</v>
      </c>
      <c r="N46" s="28">
        <v>50</v>
      </c>
    </row>
    <row r="47" spans="1:14" x14ac:dyDescent="0.25">
      <c r="A47" s="48"/>
      <c r="B47" s="22" t="s">
        <v>52</v>
      </c>
      <c r="C47" s="21" t="s">
        <v>86</v>
      </c>
      <c r="D47" s="28">
        <v>11</v>
      </c>
      <c r="E47" s="29">
        <v>0</v>
      </c>
      <c r="F47" s="28">
        <v>11</v>
      </c>
      <c r="G47" s="28">
        <v>0.75</v>
      </c>
      <c r="H47" s="29">
        <f t="shared" si="10"/>
        <v>0</v>
      </c>
      <c r="I47" s="29">
        <f t="shared" si="11"/>
        <v>123.75</v>
      </c>
      <c r="J47" s="29">
        <f t="shared" si="12"/>
        <v>123.75</v>
      </c>
      <c r="K47" s="28">
        <v>13</v>
      </c>
      <c r="L47" s="28">
        <v>27</v>
      </c>
      <c r="M47" s="28">
        <v>20</v>
      </c>
      <c r="N47" s="28">
        <v>15</v>
      </c>
    </row>
    <row r="48" spans="1:14" x14ac:dyDescent="0.25">
      <c r="A48" s="48"/>
      <c r="B48" s="22" t="s">
        <v>53</v>
      </c>
      <c r="C48" s="21" t="s">
        <v>86</v>
      </c>
      <c r="D48" s="28">
        <v>11</v>
      </c>
      <c r="E48" s="29">
        <v>0</v>
      </c>
      <c r="F48" s="28">
        <v>11</v>
      </c>
      <c r="G48" s="28">
        <v>0.75</v>
      </c>
      <c r="H48" s="29">
        <f t="shared" si="10"/>
        <v>0</v>
      </c>
      <c r="I48" s="29">
        <f t="shared" si="11"/>
        <v>123.75</v>
      </c>
      <c r="J48" s="29">
        <f t="shared" si="12"/>
        <v>123.75</v>
      </c>
      <c r="K48" s="28">
        <v>13</v>
      </c>
      <c r="L48" s="28">
        <v>27</v>
      </c>
      <c r="M48" s="28"/>
      <c r="N48" s="28">
        <v>20</v>
      </c>
    </row>
    <row r="49" spans="1:14" x14ac:dyDescent="0.25">
      <c r="A49" s="48"/>
      <c r="B49" s="22" t="s">
        <v>54</v>
      </c>
      <c r="C49" s="21" t="s">
        <v>86</v>
      </c>
      <c r="D49" s="28">
        <v>13</v>
      </c>
      <c r="E49" s="29">
        <v>0</v>
      </c>
      <c r="F49" s="28">
        <v>13</v>
      </c>
      <c r="G49" s="28">
        <v>1.25</v>
      </c>
      <c r="H49" s="29">
        <f t="shared" si="10"/>
        <v>0</v>
      </c>
      <c r="I49" s="29">
        <f t="shared" si="11"/>
        <v>243.75</v>
      </c>
      <c r="J49" s="29">
        <f t="shared" si="12"/>
        <v>243.75</v>
      </c>
      <c r="K49" s="28">
        <v>13</v>
      </c>
      <c r="L49" s="28">
        <v>27</v>
      </c>
      <c r="M49" s="28">
        <v>20</v>
      </c>
      <c r="N49" s="28">
        <v>18</v>
      </c>
    </row>
    <row r="50" spans="1:14" x14ac:dyDescent="0.25">
      <c r="A50" s="48" t="s">
        <v>60</v>
      </c>
      <c r="B50" s="22" t="s">
        <v>57</v>
      </c>
      <c r="C50" s="21" t="s">
        <v>86</v>
      </c>
      <c r="D50" s="31">
        <v>18</v>
      </c>
      <c r="E50" s="29">
        <v>0</v>
      </c>
      <c r="F50" s="28">
        <v>18</v>
      </c>
      <c r="G50" s="31">
        <v>2.5</v>
      </c>
      <c r="H50" s="29">
        <f t="shared" si="10"/>
        <v>0</v>
      </c>
      <c r="I50" s="28">
        <f t="shared" si="11"/>
        <v>675</v>
      </c>
      <c r="J50" s="29">
        <f t="shared" si="12"/>
        <v>675</v>
      </c>
      <c r="K50" s="28">
        <v>13</v>
      </c>
      <c r="L50" s="28">
        <v>27</v>
      </c>
      <c r="M50" s="28"/>
      <c r="N50" s="31">
        <v>70</v>
      </c>
    </row>
    <row r="51" spans="1:14" x14ac:dyDescent="0.25">
      <c r="A51" s="48"/>
      <c r="B51" s="22" t="s">
        <v>58</v>
      </c>
      <c r="C51" s="21" t="s">
        <v>86</v>
      </c>
      <c r="D51" s="31">
        <v>18</v>
      </c>
      <c r="E51" s="29">
        <v>0</v>
      </c>
      <c r="F51" s="28">
        <v>18</v>
      </c>
      <c r="G51" s="31">
        <v>1.25</v>
      </c>
      <c r="H51" s="29">
        <f t="shared" si="10"/>
        <v>0</v>
      </c>
      <c r="I51" s="28">
        <f t="shared" si="11"/>
        <v>337.5</v>
      </c>
      <c r="J51" s="29">
        <f t="shared" si="12"/>
        <v>337.5</v>
      </c>
      <c r="K51" s="28">
        <v>13</v>
      </c>
      <c r="L51" s="28">
        <v>27</v>
      </c>
      <c r="M51" s="28"/>
      <c r="N51" s="28"/>
    </row>
    <row r="52" spans="1:14" x14ac:dyDescent="0.25">
      <c r="A52" s="48" t="s">
        <v>61</v>
      </c>
      <c r="B52" s="22" t="s">
        <v>59</v>
      </c>
      <c r="C52" s="21" t="s">
        <v>86</v>
      </c>
      <c r="D52" s="31">
        <v>15</v>
      </c>
      <c r="E52" s="29">
        <v>0</v>
      </c>
      <c r="F52" s="28">
        <v>15</v>
      </c>
      <c r="G52" s="31">
        <v>1</v>
      </c>
      <c r="H52" s="29">
        <f t="shared" si="10"/>
        <v>0</v>
      </c>
      <c r="I52" s="28">
        <f t="shared" si="11"/>
        <v>225</v>
      </c>
      <c r="J52" s="29">
        <f t="shared" si="12"/>
        <v>225</v>
      </c>
      <c r="K52" s="28">
        <v>15</v>
      </c>
      <c r="L52" s="28">
        <v>22</v>
      </c>
      <c r="M52" s="28"/>
      <c r="N52" s="28">
        <v>58</v>
      </c>
    </row>
    <row r="53" spans="1:14" x14ac:dyDescent="0.25">
      <c r="A53" s="48"/>
      <c r="B53" s="22" t="s">
        <v>64</v>
      </c>
      <c r="C53" s="21" t="s">
        <v>86</v>
      </c>
      <c r="D53" s="31">
        <v>15</v>
      </c>
      <c r="E53" s="29">
        <v>0</v>
      </c>
      <c r="F53" s="28">
        <v>15</v>
      </c>
      <c r="G53" s="31">
        <v>2.25</v>
      </c>
      <c r="H53" s="29">
        <f t="shared" si="10"/>
        <v>0</v>
      </c>
      <c r="I53" s="28">
        <f t="shared" si="11"/>
        <v>506.25</v>
      </c>
      <c r="J53" s="29">
        <f t="shared" si="12"/>
        <v>506.25</v>
      </c>
      <c r="K53" s="28" t="s">
        <v>62</v>
      </c>
      <c r="L53" s="28">
        <v>22</v>
      </c>
      <c r="M53" s="28"/>
      <c r="N53" s="28"/>
    </row>
    <row r="54" spans="1:14" x14ac:dyDescent="0.25">
      <c r="A54" s="48"/>
      <c r="B54" s="22" t="s">
        <v>63</v>
      </c>
      <c r="C54" s="21" t="s">
        <v>86</v>
      </c>
      <c r="D54" s="28">
        <v>8</v>
      </c>
      <c r="E54" s="29">
        <v>0</v>
      </c>
      <c r="F54" s="28">
        <v>8</v>
      </c>
      <c r="G54" s="28">
        <v>3.5</v>
      </c>
      <c r="H54" s="29">
        <f t="shared" si="10"/>
        <v>0</v>
      </c>
      <c r="I54" s="28">
        <f t="shared" si="11"/>
        <v>420</v>
      </c>
      <c r="J54" s="29">
        <f t="shared" si="12"/>
        <v>420</v>
      </c>
      <c r="K54" s="28" t="s">
        <v>62</v>
      </c>
      <c r="L54" s="28">
        <v>22</v>
      </c>
      <c r="M54" s="28"/>
      <c r="N54" s="28">
        <v>115</v>
      </c>
    </row>
    <row r="55" spans="1:14" x14ac:dyDescent="0.25">
      <c r="A55" s="48" t="s">
        <v>68</v>
      </c>
      <c r="B55" s="22" t="s">
        <v>65</v>
      </c>
      <c r="C55" s="21" t="s">
        <v>86</v>
      </c>
      <c r="D55" s="31">
        <v>18</v>
      </c>
      <c r="E55" s="29">
        <v>0</v>
      </c>
      <c r="F55" s="31">
        <v>18</v>
      </c>
      <c r="G55" s="31">
        <v>2.25</v>
      </c>
      <c r="H55" s="29">
        <f t="shared" si="10"/>
        <v>0</v>
      </c>
      <c r="I55" s="31">
        <f t="shared" si="11"/>
        <v>607.5</v>
      </c>
      <c r="J55" s="29">
        <f t="shared" si="12"/>
        <v>607.5</v>
      </c>
      <c r="K55" s="31">
        <v>13</v>
      </c>
      <c r="L55" s="31">
        <v>19</v>
      </c>
      <c r="M55" s="28"/>
      <c r="N55" s="31">
        <v>65</v>
      </c>
    </row>
    <row r="56" spans="1:14" x14ac:dyDescent="0.25">
      <c r="A56" s="48"/>
      <c r="B56" s="22" t="s">
        <v>66</v>
      </c>
      <c r="C56" s="21" t="s">
        <v>86</v>
      </c>
      <c r="D56" s="31">
        <v>18</v>
      </c>
      <c r="E56" s="29">
        <v>0</v>
      </c>
      <c r="F56" s="31">
        <v>18</v>
      </c>
      <c r="G56" s="31">
        <v>1.5</v>
      </c>
      <c r="H56" s="29">
        <f t="shared" si="10"/>
        <v>0</v>
      </c>
      <c r="I56" s="31">
        <f t="shared" si="11"/>
        <v>405</v>
      </c>
      <c r="J56" s="29">
        <f t="shared" si="12"/>
        <v>405</v>
      </c>
      <c r="K56" s="31">
        <v>13</v>
      </c>
      <c r="L56" s="31">
        <v>19</v>
      </c>
      <c r="M56" s="28"/>
      <c r="N56" s="31">
        <v>23</v>
      </c>
    </row>
    <row r="57" spans="1:14" x14ac:dyDescent="0.25">
      <c r="A57" s="48"/>
      <c r="B57" s="22" t="s">
        <v>67</v>
      </c>
      <c r="C57" s="21" t="s">
        <v>86</v>
      </c>
      <c r="D57" s="31">
        <v>17</v>
      </c>
      <c r="E57" s="29">
        <v>0</v>
      </c>
      <c r="F57" s="31">
        <v>17</v>
      </c>
      <c r="G57" s="31">
        <v>2.5</v>
      </c>
      <c r="H57" s="29">
        <f t="shared" si="10"/>
        <v>0</v>
      </c>
      <c r="I57" s="31">
        <f t="shared" si="11"/>
        <v>637.5</v>
      </c>
      <c r="J57" s="29">
        <f t="shared" si="12"/>
        <v>637.5</v>
      </c>
      <c r="K57" s="31">
        <v>13</v>
      </c>
      <c r="L57" s="31">
        <v>19</v>
      </c>
      <c r="M57" s="28"/>
      <c r="N57" s="31"/>
    </row>
    <row r="58" spans="1:14" x14ac:dyDescent="0.25">
      <c r="A58" s="48" t="s">
        <v>71</v>
      </c>
      <c r="B58" s="22" t="s">
        <v>67</v>
      </c>
      <c r="C58" s="21" t="s">
        <v>86</v>
      </c>
      <c r="D58" s="31">
        <v>23</v>
      </c>
      <c r="E58" s="29">
        <v>0</v>
      </c>
      <c r="F58" s="31">
        <v>23</v>
      </c>
      <c r="G58" s="30">
        <v>1</v>
      </c>
      <c r="H58" s="29">
        <f t="shared" si="10"/>
        <v>0</v>
      </c>
      <c r="I58" s="31">
        <f t="shared" si="11"/>
        <v>345</v>
      </c>
      <c r="J58" s="29">
        <f t="shared" si="12"/>
        <v>345</v>
      </c>
      <c r="K58" s="28">
        <v>13</v>
      </c>
      <c r="L58" s="31">
        <v>22</v>
      </c>
      <c r="M58" s="28"/>
      <c r="N58" s="31">
        <v>71</v>
      </c>
    </row>
    <row r="59" spans="1:14" x14ac:dyDescent="0.25">
      <c r="A59" s="48"/>
      <c r="B59" s="22" t="s">
        <v>69</v>
      </c>
      <c r="C59" s="21" t="s">
        <v>86</v>
      </c>
      <c r="D59" s="31">
        <v>23</v>
      </c>
      <c r="E59" s="29">
        <v>0</v>
      </c>
      <c r="F59" s="31">
        <v>23</v>
      </c>
      <c r="G59" s="31">
        <v>1.5</v>
      </c>
      <c r="H59" s="29">
        <f t="shared" si="10"/>
        <v>0</v>
      </c>
      <c r="I59" s="31">
        <f t="shared" si="11"/>
        <v>517.5</v>
      </c>
      <c r="J59" s="29">
        <f t="shared" si="12"/>
        <v>517.5</v>
      </c>
      <c r="K59" s="28">
        <v>13</v>
      </c>
      <c r="L59" s="31">
        <v>22</v>
      </c>
      <c r="M59" s="28"/>
      <c r="N59" s="31">
        <v>50</v>
      </c>
    </row>
    <row r="60" spans="1:14" x14ac:dyDescent="0.25">
      <c r="A60" s="48"/>
      <c r="B60" s="22" t="s">
        <v>70</v>
      </c>
      <c r="C60" s="21" t="s">
        <v>86</v>
      </c>
      <c r="D60" s="31">
        <v>23</v>
      </c>
      <c r="E60" s="29">
        <v>0</v>
      </c>
      <c r="F60" s="31">
        <v>23</v>
      </c>
      <c r="G60" s="31">
        <v>4</v>
      </c>
      <c r="H60" s="29">
        <f t="shared" si="10"/>
        <v>0</v>
      </c>
      <c r="I60" s="31">
        <f t="shared" si="11"/>
        <v>1380</v>
      </c>
      <c r="J60" s="29">
        <f t="shared" si="12"/>
        <v>1380</v>
      </c>
      <c r="K60" s="28">
        <v>13</v>
      </c>
      <c r="L60" s="31">
        <v>22</v>
      </c>
      <c r="M60" s="28"/>
      <c r="N60" s="31">
        <v>102</v>
      </c>
    </row>
    <row r="61" spans="1:14" x14ac:dyDescent="0.25">
      <c r="A61" s="10" t="s">
        <v>76</v>
      </c>
      <c r="B61" s="22" t="s">
        <v>72</v>
      </c>
      <c r="C61" s="22" t="s">
        <v>87</v>
      </c>
      <c r="D61" s="31">
        <v>27</v>
      </c>
      <c r="E61" s="30">
        <v>27</v>
      </c>
      <c r="F61" s="28">
        <v>0</v>
      </c>
      <c r="G61" s="31">
        <v>6.5</v>
      </c>
      <c r="H61" s="30">
        <f t="shared" si="10"/>
        <v>4036.5</v>
      </c>
      <c r="I61" s="31">
        <f t="shared" si="11"/>
        <v>0</v>
      </c>
      <c r="J61" s="29">
        <f t="shared" si="12"/>
        <v>4036.5</v>
      </c>
      <c r="K61" s="28">
        <v>13</v>
      </c>
      <c r="L61" s="28">
        <v>23</v>
      </c>
      <c r="M61" s="28"/>
      <c r="N61" s="28"/>
    </row>
    <row r="62" spans="1:14" x14ac:dyDescent="0.25">
      <c r="A62" s="49" t="s">
        <v>73</v>
      </c>
      <c r="B62" s="22" t="s">
        <v>72</v>
      </c>
      <c r="C62" s="22" t="s">
        <v>87</v>
      </c>
      <c r="D62" s="31">
        <v>27</v>
      </c>
      <c r="E62" s="30">
        <v>27</v>
      </c>
      <c r="F62" s="28">
        <v>0</v>
      </c>
      <c r="G62" s="31">
        <v>1.5</v>
      </c>
      <c r="H62" s="30">
        <f t="shared" si="10"/>
        <v>931.5</v>
      </c>
      <c r="I62" s="31">
        <f t="shared" si="11"/>
        <v>0</v>
      </c>
      <c r="J62" s="29">
        <f t="shared" si="12"/>
        <v>931.5</v>
      </c>
      <c r="K62" s="28">
        <v>15</v>
      </c>
      <c r="L62" s="28">
        <v>23</v>
      </c>
      <c r="M62" s="28"/>
      <c r="N62" s="28">
        <v>318</v>
      </c>
    </row>
    <row r="63" spans="1:14" x14ac:dyDescent="0.25">
      <c r="A63" s="49"/>
      <c r="B63" s="22" t="s">
        <v>74</v>
      </c>
      <c r="C63" s="22" t="s">
        <v>87</v>
      </c>
      <c r="D63" s="31">
        <v>27</v>
      </c>
      <c r="E63" s="28">
        <v>27</v>
      </c>
      <c r="F63" s="28">
        <v>0</v>
      </c>
      <c r="G63" s="31">
        <v>4</v>
      </c>
      <c r="H63" s="30">
        <f t="shared" si="10"/>
        <v>2484</v>
      </c>
      <c r="I63" s="31">
        <f t="shared" si="11"/>
        <v>0</v>
      </c>
      <c r="J63" s="29">
        <f t="shared" si="12"/>
        <v>2484</v>
      </c>
      <c r="K63" s="28">
        <v>15</v>
      </c>
      <c r="L63" s="28">
        <v>23</v>
      </c>
      <c r="M63" s="28"/>
      <c r="N63" s="28">
        <v>115</v>
      </c>
    </row>
    <row r="64" spans="1:14" x14ac:dyDescent="0.25">
      <c r="A64" s="48" t="s">
        <v>77</v>
      </c>
      <c r="B64" s="22" t="s">
        <v>75</v>
      </c>
      <c r="C64" s="22" t="s">
        <v>87</v>
      </c>
      <c r="D64" s="28">
        <v>26</v>
      </c>
      <c r="E64" s="28">
        <v>26</v>
      </c>
      <c r="F64" s="28">
        <v>0</v>
      </c>
      <c r="G64" s="31">
        <v>1</v>
      </c>
      <c r="H64" s="30">
        <f t="shared" si="10"/>
        <v>598</v>
      </c>
      <c r="I64" s="31">
        <f t="shared" si="11"/>
        <v>0</v>
      </c>
      <c r="J64" s="29">
        <f t="shared" si="12"/>
        <v>598</v>
      </c>
      <c r="K64" s="28">
        <v>13</v>
      </c>
      <c r="L64" s="28">
        <v>28</v>
      </c>
      <c r="M64" s="28"/>
      <c r="N64" s="28">
        <v>36</v>
      </c>
    </row>
    <row r="65" spans="1:14" x14ac:dyDescent="0.25">
      <c r="A65" s="48"/>
      <c r="B65" s="22" t="s">
        <v>78</v>
      </c>
      <c r="C65" s="22" t="s">
        <v>87</v>
      </c>
      <c r="D65" s="28">
        <v>26</v>
      </c>
      <c r="E65" s="28">
        <v>26</v>
      </c>
      <c r="F65" s="28">
        <v>0</v>
      </c>
      <c r="G65" s="31">
        <v>3</v>
      </c>
      <c r="H65" s="30">
        <f t="shared" si="10"/>
        <v>1794</v>
      </c>
      <c r="I65" s="31">
        <f t="shared" si="11"/>
        <v>0</v>
      </c>
      <c r="J65" s="29">
        <f t="shared" si="12"/>
        <v>1794</v>
      </c>
      <c r="K65" s="28">
        <v>13</v>
      </c>
      <c r="L65" s="28">
        <v>28</v>
      </c>
      <c r="M65" s="28"/>
      <c r="N65" s="28">
        <v>114</v>
      </c>
    </row>
    <row r="66" spans="1:14" x14ac:dyDescent="0.25">
      <c r="A66" s="10" t="s">
        <v>61</v>
      </c>
      <c r="B66" s="22" t="s">
        <v>80</v>
      </c>
      <c r="C66" s="22" t="s">
        <v>87</v>
      </c>
      <c r="D66" s="28">
        <v>15</v>
      </c>
      <c r="E66" s="28">
        <v>15</v>
      </c>
      <c r="F66" s="28">
        <v>0</v>
      </c>
      <c r="G66" s="31">
        <v>8</v>
      </c>
      <c r="H66" s="30">
        <f t="shared" si="10"/>
        <v>2760</v>
      </c>
      <c r="I66" s="31">
        <f t="shared" si="11"/>
        <v>0</v>
      </c>
      <c r="J66" s="29">
        <f t="shared" si="12"/>
        <v>2760</v>
      </c>
      <c r="K66" s="28">
        <v>13</v>
      </c>
      <c r="L66" s="28">
        <v>30</v>
      </c>
      <c r="M66" s="28"/>
      <c r="N66" s="28"/>
    </row>
    <row r="67" spans="1:14" x14ac:dyDescent="0.25">
      <c r="A67" s="48" t="s">
        <v>79</v>
      </c>
      <c r="B67" s="22" t="s">
        <v>80</v>
      </c>
      <c r="C67" s="22" t="s">
        <v>87</v>
      </c>
      <c r="D67" s="28">
        <v>31</v>
      </c>
      <c r="E67" s="28">
        <v>31</v>
      </c>
      <c r="F67" s="28">
        <v>0</v>
      </c>
      <c r="G67" s="28">
        <v>3</v>
      </c>
      <c r="H67" s="30">
        <f t="shared" si="10"/>
        <v>2139</v>
      </c>
      <c r="I67" s="31">
        <f t="shared" si="11"/>
        <v>0</v>
      </c>
      <c r="J67" s="29">
        <f t="shared" si="12"/>
        <v>2139</v>
      </c>
      <c r="K67" s="28">
        <v>10</v>
      </c>
      <c r="L67" s="28">
        <v>28</v>
      </c>
      <c r="M67" s="28"/>
      <c r="N67" s="28"/>
    </row>
    <row r="68" spans="1:14" x14ac:dyDescent="0.25">
      <c r="A68" s="48"/>
      <c r="B68" s="22" t="s">
        <v>81</v>
      </c>
      <c r="C68" s="22" t="s">
        <v>86</v>
      </c>
      <c r="D68" s="28">
        <v>20</v>
      </c>
      <c r="E68" s="28">
        <v>0</v>
      </c>
      <c r="F68" s="28">
        <v>20</v>
      </c>
      <c r="G68" s="28">
        <v>5</v>
      </c>
      <c r="H68" s="30">
        <f t="shared" si="10"/>
        <v>0</v>
      </c>
      <c r="I68" s="31">
        <f t="shared" si="11"/>
        <v>1500</v>
      </c>
      <c r="J68" s="29">
        <f t="shared" si="12"/>
        <v>1500</v>
      </c>
      <c r="K68" s="28">
        <v>10</v>
      </c>
      <c r="L68" s="28">
        <v>28</v>
      </c>
      <c r="M68" s="28"/>
      <c r="N68" s="28"/>
    </row>
    <row r="69" spans="1:14" ht="15.75" x14ac:dyDescent="0.25">
      <c r="J69" s="26">
        <f>SUM(J42:J68)</f>
        <v>25085.5</v>
      </c>
    </row>
  </sheetData>
  <mergeCells count="12">
    <mergeCell ref="A58:A60"/>
    <mergeCell ref="A62:A63"/>
    <mergeCell ref="A64:A65"/>
    <mergeCell ref="A67:A68"/>
    <mergeCell ref="M40:M41"/>
    <mergeCell ref="A52:A54"/>
    <mergeCell ref="A55:A57"/>
    <mergeCell ref="N40:N41"/>
    <mergeCell ref="E17:F17"/>
    <mergeCell ref="A42:A45"/>
    <mergeCell ref="A46:A49"/>
    <mergeCell ref="A50:A51"/>
  </mergeCells>
  <phoneticPr fontId="7" type="noConversion"/>
  <pageMargins left="0.25" right="0.25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5D25-8E32-43CD-9457-1EC14688E528}">
  <dimension ref="A2:O82"/>
  <sheetViews>
    <sheetView tabSelected="1" topLeftCell="A4" workbookViewId="0">
      <selection activeCell="C20" sqref="C20"/>
    </sheetView>
  </sheetViews>
  <sheetFormatPr baseColWidth="10" defaultRowHeight="15" x14ac:dyDescent="0.25"/>
  <cols>
    <col min="1" max="1" width="26" bestFit="1" customWidth="1"/>
    <col min="2" max="2" width="30.5703125" customWidth="1"/>
    <col min="4" max="4" width="8" customWidth="1"/>
    <col min="8" max="8" width="15.42578125" customWidth="1"/>
  </cols>
  <sheetData>
    <row r="2" spans="1:11" x14ac:dyDescent="0.25">
      <c r="B2" t="s">
        <v>95</v>
      </c>
      <c r="E2" s="33" t="s">
        <v>90</v>
      </c>
      <c r="F2" t="s">
        <v>92</v>
      </c>
      <c r="G2" t="s">
        <v>92</v>
      </c>
    </row>
    <row r="3" spans="1:11" x14ac:dyDescent="0.25">
      <c r="B3" s="1"/>
      <c r="C3" s="1" t="s">
        <v>0</v>
      </c>
      <c r="D3" s="1" t="s">
        <v>1</v>
      </c>
      <c r="E3" s="34" t="s">
        <v>91</v>
      </c>
      <c r="F3" s="1" t="s">
        <v>93</v>
      </c>
      <c r="G3" s="1" t="s">
        <v>94</v>
      </c>
      <c r="H3" s="1" t="s">
        <v>5</v>
      </c>
      <c r="I3" s="1" t="s">
        <v>6</v>
      </c>
    </row>
    <row r="4" spans="1:11" x14ac:dyDescent="0.25">
      <c r="A4" t="s">
        <v>96</v>
      </c>
      <c r="B4" s="2" t="s">
        <v>98</v>
      </c>
      <c r="C4" s="2"/>
      <c r="D4" s="8">
        <v>10000</v>
      </c>
      <c r="E4" s="2">
        <v>3</v>
      </c>
      <c r="F4" s="2">
        <f>D4*E4</f>
        <v>30000</v>
      </c>
      <c r="G4" s="2">
        <f t="shared" ref="G4:G7" si="0">F4+C4</f>
        <v>30000</v>
      </c>
      <c r="H4" s="2">
        <f t="shared" ref="H4:H11" si="1">G4/E4</f>
        <v>10000</v>
      </c>
      <c r="I4" s="2">
        <f t="shared" ref="I4:I11" si="2">(H4*2)/280</f>
        <v>71.428571428571431</v>
      </c>
      <c r="K4" t="s">
        <v>30</v>
      </c>
    </row>
    <row r="5" spans="1:11" x14ac:dyDescent="0.25">
      <c r="A5" t="s">
        <v>96</v>
      </c>
      <c r="B5" s="2" t="s">
        <v>11</v>
      </c>
      <c r="C5" s="2">
        <v>0</v>
      </c>
      <c r="D5" s="8">
        <v>1200</v>
      </c>
      <c r="E5" s="2">
        <v>20</v>
      </c>
      <c r="F5" s="2">
        <f t="shared" ref="F5:F10" si="3">E5*D5</f>
        <v>24000</v>
      </c>
      <c r="G5" s="2">
        <f t="shared" si="0"/>
        <v>24000</v>
      </c>
      <c r="H5" s="2">
        <f t="shared" si="1"/>
        <v>1200</v>
      </c>
      <c r="I5" s="2">
        <f t="shared" si="2"/>
        <v>8.5714285714285712</v>
      </c>
      <c r="K5" t="s">
        <v>30</v>
      </c>
    </row>
    <row r="6" spans="1:11" x14ac:dyDescent="0.25">
      <c r="A6" t="s">
        <v>97</v>
      </c>
      <c r="B6" s="2" t="s">
        <v>12</v>
      </c>
      <c r="C6" s="2">
        <v>1196</v>
      </c>
      <c r="D6" s="8">
        <v>4800</v>
      </c>
      <c r="E6" s="2">
        <v>3</v>
      </c>
      <c r="F6" s="2">
        <f t="shared" si="3"/>
        <v>14400</v>
      </c>
      <c r="G6" s="2">
        <f t="shared" si="0"/>
        <v>15596</v>
      </c>
      <c r="H6" s="2">
        <f t="shared" si="1"/>
        <v>5198.666666666667</v>
      </c>
      <c r="I6" s="2">
        <f t="shared" si="2"/>
        <v>37.133333333333333</v>
      </c>
      <c r="K6" t="s">
        <v>30</v>
      </c>
    </row>
    <row r="7" spans="1:11" x14ac:dyDescent="0.25">
      <c r="A7" t="s">
        <v>96</v>
      </c>
      <c r="B7" s="35" t="s">
        <v>99</v>
      </c>
      <c r="C7" s="35"/>
      <c r="D7" s="35">
        <v>5000</v>
      </c>
      <c r="E7" s="35">
        <v>5</v>
      </c>
      <c r="F7" s="2">
        <f t="shared" si="3"/>
        <v>25000</v>
      </c>
      <c r="G7" s="35">
        <f t="shared" si="0"/>
        <v>25000</v>
      </c>
      <c r="H7" s="2">
        <f t="shared" si="1"/>
        <v>5000</v>
      </c>
      <c r="I7" s="2">
        <f t="shared" si="2"/>
        <v>35.714285714285715</v>
      </c>
    </row>
    <row r="8" spans="1:11" x14ac:dyDescent="0.25">
      <c r="A8" t="s">
        <v>96</v>
      </c>
      <c r="B8" s="8" t="s">
        <v>100</v>
      </c>
      <c r="C8" s="10"/>
      <c r="D8" s="8">
        <v>4500</v>
      </c>
      <c r="E8" s="8">
        <v>10</v>
      </c>
      <c r="F8" s="2">
        <f t="shared" si="3"/>
        <v>45000</v>
      </c>
      <c r="G8" s="10"/>
      <c r="H8" s="2">
        <f t="shared" si="1"/>
        <v>0</v>
      </c>
      <c r="I8" s="2">
        <f t="shared" si="2"/>
        <v>0</v>
      </c>
    </row>
    <row r="9" spans="1:11" x14ac:dyDescent="0.25">
      <c r="A9" t="s">
        <v>97</v>
      </c>
      <c r="B9" s="8" t="s">
        <v>101</v>
      </c>
      <c r="C9" s="10"/>
      <c r="D9" s="8">
        <v>1500</v>
      </c>
      <c r="E9" s="8">
        <v>7.5</v>
      </c>
      <c r="F9" s="2">
        <f t="shared" si="3"/>
        <v>11250</v>
      </c>
      <c r="G9" s="10"/>
      <c r="H9" s="2">
        <f t="shared" si="1"/>
        <v>0</v>
      </c>
      <c r="I9" s="2">
        <f t="shared" si="2"/>
        <v>0</v>
      </c>
    </row>
    <row r="10" spans="1:11" x14ac:dyDescent="0.25">
      <c r="A10" t="s">
        <v>97</v>
      </c>
      <c r="B10" s="8" t="s">
        <v>102</v>
      </c>
      <c r="C10" s="10"/>
      <c r="D10" s="8">
        <v>1500</v>
      </c>
      <c r="E10" s="8">
        <v>3.5</v>
      </c>
      <c r="F10" s="2">
        <f t="shared" si="3"/>
        <v>5250</v>
      </c>
      <c r="G10" s="10"/>
      <c r="H10" s="2">
        <f t="shared" si="1"/>
        <v>0</v>
      </c>
      <c r="I10" s="2">
        <f t="shared" si="2"/>
        <v>0</v>
      </c>
    </row>
    <row r="11" spans="1:11" x14ac:dyDescent="0.25">
      <c r="A11" t="s">
        <v>106</v>
      </c>
      <c r="B11" s="8" t="s">
        <v>105</v>
      </c>
      <c r="C11" s="10"/>
      <c r="D11" s="8"/>
      <c r="E11" s="8">
        <v>2</v>
      </c>
      <c r="F11" s="2"/>
      <c r="G11" s="10"/>
      <c r="H11" s="2">
        <f t="shared" si="1"/>
        <v>0</v>
      </c>
      <c r="I11" s="2">
        <f t="shared" si="2"/>
        <v>0</v>
      </c>
    </row>
    <row r="12" spans="1:11" x14ac:dyDescent="0.25">
      <c r="B12" s="8"/>
      <c r="C12" s="10"/>
      <c r="D12" s="8"/>
      <c r="E12" s="8"/>
      <c r="F12" s="2"/>
      <c r="G12" s="10"/>
      <c r="H12" s="2"/>
      <c r="I12" s="2"/>
    </row>
    <row r="13" spans="1:11" x14ac:dyDescent="0.25">
      <c r="E13">
        <f>SUM(E4:E12)</f>
        <v>54</v>
      </c>
      <c r="F13" s="11">
        <f>SUM(F4:F12)</f>
        <v>154900</v>
      </c>
      <c r="G13" s="11">
        <f>SUM(G4:G7)</f>
        <v>94596</v>
      </c>
    </row>
    <row r="16" spans="1:11" x14ac:dyDescent="0.25">
      <c r="D16" s="10" t="s">
        <v>35</v>
      </c>
      <c r="E16" s="47" t="s">
        <v>33</v>
      </c>
      <c r="F16" s="47"/>
    </row>
    <row r="17" spans="2:12" x14ac:dyDescent="0.25">
      <c r="B17" s="10" t="s">
        <v>31</v>
      </c>
      <c r="C17" s="10">
        <v>25</v>
      </c>
      <c r="D17" s="10">
        <v>12</v>
      </c>
      <c r="E17" s="10" t="s">
        <v>32</v>
      </c>
      <c r="F17" s="10">
        <v>21</v>
      </c>
      <c r="H17" t="s">
        <v>108</v>
      </c>
    </row>
    <row r="18" spans="2:12" x14ac:dyDescent="0.25">
      <c r="B18" s="10" t="s">
        <v>34</v>
      </c>
      <c r="C18" s="10">
        <f>C17*F17</f>
        <v>525</v>
      </c>
      <c r="D18" s="10"/>
      <c r="E18" s="10"/>
      <c r="F18" s="10"/>
      <c r="H18" t="s">
        <v>141</v>
      </c>
    </row>
    <row r="19" spans="2:12" x14ac:dyDescent="0.25">
      <c r="B19" s="10" t="s">
        <v>36</v>
      </c>
      <c r="C19" s="10">
        <v>6570.44</v>
      </c>
      <c r="D19" s="10"/>
      <c r="E19" s="10"/>
      <c r="F19" s="10"/>
    </row>
    <row r="20" spans="2:12" x14ac:dyDescent="0.25">
      <c r="B20" s="10" t="s">
        <v>37</v>
      </c>
      <c r="C20" s="10">
        <v>5000</v>
      </c>
      <c r="D20" s="10"/>
      <c r="E20" s="10"/>
      <c r="F20" s="10"/>
    </row>
    <row r="21" spans="2:12" x14ac:dyDescent="0.25">
      <c r="B21" s="10" t="s">
        <v>39</v>
      </c>
      <c r="C21" s="10">
        <f>4*D21*F21</f>
        <v>1260</v>
      </c>
      <c r="D21" s="10">
        <v>15</v>
      </c>
      <c r="E21" s="10" t="s">
        <v>40</v>
      </c>
      <c r="F21" s="10">
        <v>21</v>
      </c>
    </row>
    <row r="22" spans="2:12" x14ac:dyDescent="0.25">
      <c r="B22" s="10" t="s">
        <v>41</v>
      </c>
      <c r="C22" s="10"/>
      <c r="D22" s="13"/>
      <c r="E22" s="13"/>
      <c r="F22" s="13"/>
    </row>
    <row r="23" spans="2:12" x14ac:dyDescent="0.25">
      <c r="B23" s="10" t="s">
        <v>107</v>
      </c>
      <c r="C23" s="10">
        <v>1260</v>
      </c>
      <c r="D23" s="13"/>
      <c r="E23" s="13"/>
      <c r="F23" s="13"/>
    </row>
    <row r="24" spans="2:12" x14ac:dyDescent="0.25">
      <c r="B24" s="12" t="s">
        <v>38</v>
      </c>
      <c r="C24" s="12">
        <f>SUM(C19:C23)</f>
        <v>14090.439999999999</v>
      </c>
    </row>
    <row r="26" spans="2:12" ht="15.75" x14ac:dyDescent="0.25">
      <c r="B26" s="19" t="s">
        <v>45</v>
      </c>
      <c r="C26" s="14"/>
      <c r="D26" s="15" t="s">
        <v>15</v>
      </c>
      <c r="E26" s="15" t="s">
        <v>16</v>
      </c>
      <c r="F26" s="15" t="s">
        <v>17</v>
      </c>
      <c r="G26" s="15" t="s">
        <v>18</v>
      </c>
      <c r="H26" s="15" t="s">
        <v>19</v>
      </c>
      <c r="I26" s="15" t="s">
        <v>20</v>
      </c>
      <c r="J26" s="15" t="s">
        <v>4</v>
      </c>
      <c r="K26" s="14"/>
      <c r="L26" s="14"/>
    </row>
    <row r="27" spans="2:12" x14ac:dyDescent="0.25">
      <c r="B27" s="9" t="s">
        <v>101</v>
      </c>
      <c r="C27" s="9" t="s">
        <v>43</v>
      </c>
      <c r="D27" s="9">
        <v>24</v>
      </c>
      <c r="E27" s="9">
        <v>0</v>
      </c>
      <c r="F27" s="9">
        <v>24</v>
      </c>
      <c r="G27" s="9">
        <v>6.5</v>
      </c>
      <c r="H27" s="9">
        <f>G27*E27*23</f>
        <v>0</v>
      </c>
      <c r="I27" s="9">
        <f>G27*F27*11</f>
        <v>1716</v>
      </c>
      <c r="J27" s="9">
        <f>I27+H27</f>
        <v>1716</v>
      </c>
      <c r="K27" s="14"/>
      <c r="L27" s="14"/>
    </row>
    <row r="28" spans="2:12" x14ac:dyDescent="0.25">
      <c r="B28" s="9" t="s">
        <v>101</v>
      </c>
      <c r="C28" s="9" t="s">
        <v>43</v>
      </c>
      <c r="D28" s="9"/>
      <c r="E28" s="9"/>
      <c r="F28" s="9"/>
      <c r="G28" s="9"/>
      <c r="H28" s="9"/>
      <c r="I28" s="9"/>
      <c r="J28" s="9"/>
      <c r="K28" s="14"/>
      <c r="L28" s="14"/>
    </row>
    <row r="29" spans="2:12" x14ac:dyDescent="0.25">
      <c r="B29" s="9" t="s">
        <v>105</v>
      </c>
      <c r="C29" s="9" t="s">
        <v>43</v>
      </c>
      <c r="D29" s="9"/>
      <c r="E29" s="9"/>
      <c r="F29" s="9"/>
      <c r="G29" s="9"/>
      <c r="H29" s="9"/>
      <c r="I29" s="9"/>
      <c r="J29" s="9"/>
      <c r="K29" s="14"/>
      <c r="L29" s="14"/>
    </row>
    <row r="30" spans="2:12" x14ac:dyDescent="0.25">
      <c r="B30" s="9" t="s">
        <v>12</v>
      </c>
      <c r="C30" s="9" t="s">
        <v>43</v>
      </c>
      <c r="D30" s="9">
        <v>26</v>
      </c>
      <c r="E30" s="9">
        <v>26</v>
      </c>
      <c r="F30" s="9">
        <v>0</v>
      </c>
      <c r="G30" s="9">
        <v>2</v>
      </c>
      <c r="H30" s="9">
        <f t="shared" ref="H30" si="4">G30*E30*23</f>
        <v>1196</v>
      </c>
      <c r="I30" s="9">
        <f t="shared" ref="I30" si="5">G30*F30*15</f>
        <v>0</v>
      </c>
      <c r="J30" s="9">
        <f t="shared" ref="J30" si="6">I30+H30</f>
        <v>1196</v>
      </c>
      <c r="K30" s="14"/>
      <c r="L30" s="14"/>
    </row>
    <row r="31" spans="2:12" ht="15.75" x14ac:dyDescent="0.25">
      <c r="B31" s="15"/>
      <c r="C31" s="15"/>
      <c r="D31" s="15"/>
      <c r="E31" s="15"/>
      <c r="F31" s="15"/>
      <c r="G31" s="15"/>
      <c r="H31" s="15"/>
      <c r="I31" s="15"/>
      <c r="J31" s="20">
        <f>SUM(J27:J30)</f>
        <v>2912</v>
      </c>
      <c r="K31" s="14" t="s">
        <v>25</v>
      </c>
      <c r="L31" s="14"/>
    </row>
    <row r="32" spans="2:12" ht="15.75" x14ac:dyDescent="0.25">
      <c r="B32" s="15"/>
      <c r="C32" s="15"/>
      <c r="D32" s="15"/>
      <c r="E32" s="15"/>
      <c r="F32" s="15"/>
      <c r="G32" s="15"/>
      <c r="H32" s="15"/>
      <c r="I32" s="15"/>
      <c r="J32" s="38"/>
      <c r="K32" s="14"/>
      <c r="L32" s="14"/>
    </row>
    <row r="33" spans="1:14" ht="15.75" x14ac:dyDescent="0.25">
      <c r="B33" s="15"/>
      <c r="C33" s="15"/>
      <c r="D33" s="15"/>
      <c r="E33" s="15"/>
      <c r="F33" s="15"/>
      <c r="G33" s="15"/>
      <c r="H33" s="15"/>
      <c r="I33" s="15"/>
      <c r="J33" s="38"/>
      <c r="K33" s="14"/>
      <c r="L33" s="14"/>
    </row>
    <row r="34" spans="1:14" ht="15.75" x14ac:dyDescent="0.25">
      <c r="B34" s="15"/>
      <c r="C34" s="15"/>
      <c r="D34" s="15"/>
      <c r="E34" s="15"/>
      <c r="F34" s="15"/>
      <c r="G34" s="15"/>
      <c r="H34" s="15"/>
      <c r="I34" s="15"/>
      <c r="J34" s="38"/>
      <c r="K34" s="14"/>
      <c r="L34" s="14"/>
    </row>
    <row r="35" spans="1:14" ht="15.75" x14ac:dyDescent="0.25">
      <c r="B35" s="15"/>
      <c r="C35" s="15"/>
      <c r="D35" s="15"/>
      <c r="E35" s="15"/>
      <c r="F35" s="15"/>
      <c r="G35" s="15"/>
      <c r="H35" s="15"/>
      <c r="I35" s="15"/>
      <c r="J35" s="38"/>
      <c r="K35" s="14"/>
      <c r="L35" s="14"/>
    </row>
    <row r="36" spans="1:14" ht="15.75" x14ac:dyDescent="0.25">
      <c r="B36" s="15"/>
      <c r="C36" s="15"/>
      <c r="D36" s="15"/>
      <c r="E36" s="15"/>
      <c r="F36" s="15"/>
      <c r="G36" s="15"/>
      <c r="H36" s="15"/>
      <c r="I36" s="15"/>
      <c r="J36" s="32"/>
      <c r="K36" s="14"/>
      <c r="L36" s="14"/>
    </row>
    <row r="37" spans="1:14" ht="15.75" x14ac:dyDescent="0.25">
      <c r="A37" s="16"/>
      <c r="B37" s="17" t="s">
        <v>43</v>
      </c>
      <c r="C37" s="16"/>
      <c r="D37" s="16"/>
      <c r="F37" s="15"/>
      <c r="G37" s="15"/>
      <c r="H37" s="15"/>
      <c r="I37" s="15"/>
      <c r="J37" s="32"/>
      <c r="K37" s="14"/>
      <c r="L37" s="14"/>
    </row>
    <row r="38" spans="1:14" ht="15.75" x14ac:dyDescent="0.25">
      <c r="A38" s="18" t="s">
        <v>110</v>
      </c>
      <c r="B38" s="18">
        <v>26</v>
      </c>
      <c r="C38" s="18">
        <v>4</v>
      </c>
      <c r="D38" s="18">
        <f>C38*B38*24</f>
        <v>2496</v>
      </c>
      <c r="F38" s="15"/>
      <c r="G38" s="15"/>
      <c r="H38" s="15"/>
      <c r="I38" s="15"/>
      <c r="J38" s="32"/>
      <c r="K38" s="14"/>
      <c r="L38" s="14"/>
    </row>
    <row r="39" spans="1:14" ht="15.75" x14ac:dyDescent="0.25">
      <c r="A39" s="18" t="s">
        <v>111</v>
      </c>
      <c r="B39" s="18">
        <v>26</v>
      </c>
      <c r="C39" s="18">
        <v>4</v>
      </c>
      <c r="D39" s="18">
        <f t="shared" ref="D39:D45" si="7">C39*B39*24</f>
        <v>2496</v>
      </c>
      <c r="F39" s="15"/>
      <c r="G39" s="15"/>
      <c r="H39" s="15"/>
      <c r="I39" s="15"/>
      <c r="J39" s="32"/>
      <c r="K39" s="14"/>
      <c r="L39" s="14"/>
    </row>
    <row r="40" spans="1:14" ht="15.75" x14ac:dyDescent="0.25">
      <c r="A40" s="18" t="s">
        <v>60</v>
      </c>
      <c r="B40" s="18">
        <v>26</v>
      </c>
      <c r="C40" s="18">
        <v>4</v>
      </c>
      <c r="D40" s="18">
        <f t="shared" si="7"/>
        <v>2496</v>
      </c>
      <c r="F40" s="15"/>
      <c r="G40" s="15"/>
      <c r="H40" s="15"/>
      <c r="I40" s="15"/>
      <c r="J40" s="32"/>
      <c r="K40" s="14"/>
      <c r="L40" s="14"/>
    </row>
    <row r="41" spans="1:14" ht="15.75" x14ac:dyDescent="0.25">
      <c r="A41" s="18" t="s">
        <v>61</v>
      </c>
      <c r="B41" s="18">
        <v>20</v>
      </c>
      <c r="C41" s="18">
        <v>4.5</v>
      </c>
      <c r="D41" s="18">
        <f t="shared" si="7"/>
        <v>2160</v>
      </c>
      <c r="F41" s="15"/>
      <c r="G41" s="15"/>
      <c r="H41" s="15"/>
      <c r="I41" s="15"/>
      <c r="J41" s="32"/>
      <c r="K41" s="14"/>
      <c r="L41" s="14"/>
    </row>
    <row r="42" spans="1:14" ht="15.75" x14ac:dyDescent="0.25">
      <c r="A42" s="18" t="s">
        <v>68</v>
      </c>
      <c r="B42" s="18">
        <v>28</v>
      </c>
      <c r="C42" s="18">
        <v>3</v>
      </c>
      <c r="D42" s="18">
        <f t="shared" si="7"/>
        <v>2016</v>
      </c>
      <c r="F42" s="15"/>
      <c r="G42" s="15"/>
      <c r="H42" s="15"/>
      <c r="I42" s="15"/>
      <c r="J42" s="32"/>
      <c r="K42" s="14"/>
      <c r="L42" s="14"/>
    </row>
    <row r="43" spans="1:14" ht="15.75" x14ac:dyDescent="0.25">
      <c r="A43" s="18" t="s">
        <v>112</v>
      </c>
      <c r="B43" s="18">
        <v>24</v>
      </c>
      <c r="C43" s="18">
        <v>7.5</v>
      </c>
      <c r="D43" s="18">
        <f t="shared" si="7"/>
        <v>4320</v>
      </c>
      <c r="F43" s="15"/>
      <c r="G43" s="15"/>
      <c r="H43" s="15"/>
      <c r="I43" s="15"/>
      <c r="J43" s="32"/>
      <c r="K43" s="14"/>
      <c r="L43" s="14"/>
    </row>
    <row r="44" spans="1:14" ht="15.75" x14ac:dyDescent="0.25">
      <c r="A44" s="18" t="s">
        <v>113</v>
      </c>
      <c r="B44" s="18">
        <v>25</v>
      </c>
      <c r="C44" s="18">
        <v>7.5</v>
      </c>
      <c r="D44" s="18">
        <f t="shared" si="7"/>
        <v>4500</v>
      </c>
      <c r="F44" s="15"/>
      <c r="G44" s="15"/>
      <c r="H44" s="15"/>
      <c r="I44" s="15"/>
      <c r="J44" s="32"/>
      <c r="K44" s="14"/>
      <c r="L44" s="14"/>
    </row>
    <row r="45" spans="1:14" ht="15.75" x14ac:dyDescent="0.25">
      <c r="A45" s="18" t="s">
        <v>109</v>
      </c>
      <c r="B45" s="18">
        <v>24</v>
      </c>
      <c r="C45" s="18">
        <v>2</v>
      </c>
      <c r="D45" s="18">
        <f t="shared" si="7"/>
        <v>1152</v>
      </c>
      <c r="F45" s="15"/>
      <c r="G45" s="15"/>
      <c r="H45" s="15"/>
      <c r="I45" s="15"/>
      <c r="J45" s="32"/>
      <c r="K45" s="14"/>
      <c r="L45" s="14"/>
    </row>
    <row r="46" spans="1:14" ht="15.75" x14ac:dyDescent="0.25">
      <c r="A46" s="16"/>
      <c r="B46" s="16"/>
      <c r="C46" s="16"/>
      <c r="D46" s="27">
        <f>SUM(D38:D45)</f>
        <v>21636</v>
      </c>
      <c r="E46" s="39" t="s">
        <v>114</v>
      </c>
      <c r="F46" s="40"/>
      <c r="G46" s="40" t="s">
        <v>115</v>
      </c>
      <c r="H46" s="15"/>
      <c r="I46" s="15"/>
      <c r="J46" s="32"/>
      <c r="K46" s="14"/>
      <c r="L46" s="14"/>
    </row>
    <row r="47" spans="1:14" ht="15.75" x14ac:dyDescent="0.25">
      <c r="F47" s="15"/>
      <c r="G47" s="15"/>
      <c r="H47" s="15"/>
      <c r="I47" s="15"/>
      <c r="J47" s="32"/>
      <c r="K47" s="14"/>
      <c r="L47" s="14"/>
    </row>
    <row r="48" spans="1:14" x14ac:dyDescent="0.25">
      <c r="M48" s="45" t="s">
        <v>88</v>
      </c>
      <c r="N48" s="45" t="s">
        <v>117</v>
      </c>
    </row>
    <row r="49" spans="1:15" ht="15.75" x14ac:dyDescent="0.25">
      <c r="B49" s="25" t="s">
        <v>82</v>
      </c>
      <c r="C49" s="23"/>
      <c r="D49" s="24" t="s">
        <v>15</v>
      </c>
      <c r="E49" s="24" t="s">
        <v>84</v>
      </c>
      <c r="F49" s="24" t="s">
        <v>83</v>
      </c>
      <c r="G49" s="24" t="s">
        <v>18</v>
      </c>
      <c r="H49" s="24" t="s">
        <v>19</v>
      </c>
      <c r="I49" s="24" t="s">
        <v>20</v>
      </c>
      <c r="J49" s="24" t="s">
        <v>4</v>
      </c>
      <c r="K49" s="24" t="s">
        <v>85</v>
      </c>
      <c r="L49" s="24" t="s">
        <v>50</v>
      </c>
      <c r="M49" s="46"/>
      <c r="N49" s="46"/>
    </row>
    <row r="50" spans="1:15" x14ac:dyDescent="0.25">
      <c r="A50" s="42" t="s">
        <v>55</v>
      </c>
      <c r="B50" s="21" t="s">
        <v>116</v>
      </c>
      <c r="C50" s="21" t="s">
        <v>87</v>
      </c>
      <c r="D50" s="28">
        <v>29</v>
      </c>
      <c r="E50" s="29">
        <v>26</v>
      </c>
      <c r="F50" s="29">
        <v>3</v>
      </c>
      <c r="G50" s="29">
        <v>1</v>
      </c>
      <c r="H50" s="29">
        <f>G50*E50*23</f>
        <v>598</v>
      </c>
      <c r="I50" s="29">
        <f>G50*F50*11</f>
        <v>33</v>
      </c>
      <c r="J50" s="29">
        <f>I50+H50</f>
        <v>631</v>
      </c>
      <c r="K50" s="28">
        <v>18</v>
      </c>
      <c r="L50" s="28">
        <v>23</v>
      </c>
      <c r="M50" s="28">
        <v>120</v>
      </c>
      <c r="N50" s="28">
        <v>57</v>
      </c>
    </row>
    <row r="51" spans="1:15" x14ac:dyDescent="0.25">
      <c r="A51" s="43"/>
      <c r="B51" s="21" t="s">
        <v>57</v>
      </c>
      <c r="C51" s="21" t="s">
        <v>87</v>
      </c>
      <c r="D51" s="28">
        <v>29</v>
      </c>
      <c r="E51" s="29">
        <v>26</v>
      </c>
      <c r="F51" s="29">
        <v>3</v>
      </c>
      <c r="G51" s="29">
        <v>3</v>
      </c>
      <c r="H51" s="29">
        <f t="shared" ref="H51:H78" si="8">G51*E51*23</f>
        <v>1794</v>
      </c>
      <c r="I51" s="29">
        <f t="shared" ref="I51:I78" si="9">G51*F51*15</f>
        <v>135</v>
      </c>
      <c r="J51" s="29">
        <f t="shared" ref="J51:J78" si="10">I51+H51</f>
        <v>1929</v>
      </c>
      <c r="K51" s="28">
        <v>18</v>
      </c>
      <c r="L51" s="28">
        <v>23</v>
      </c>
      <c r="M51" s="28">
        <v>60</v>
      </c>
      <c r="N51" s="28">
        <v>85</v>
      </c>
    </row>
    <row r="52" spans="1:15" x14ac:dyDescent="0.25">
      <c r="A52" s="44"/>
      <c r="B52" s="22" t="s">
        <v>49</v>
      </c>
      <c r="C52" s="21" t="s">
        <v>87</v>
      </c>
      <c r="D52" s="28">
        <v>5</v>
      </c>
      <c r="E52" s="29">
        <v>0</v>
      </c>
      <c r="F52" s="29">
        <v>5</v>
      </c>
      <c r="G52" s="29">
        <v>4.5</v>
      </c>
      <c r="H52" s="29">
        <f t="shared" si="8"/>
        <v>0</v>
      </c>
      <c r="I52" s="29">
        <f t="shared" si="9"/>
        <v>337.5</v>
      </c>
      <c r="J52" s="29">
        <f t="shared" si="10"/>
        <v>337.5</v>
      </c>
      <c r="K52" s="28">
        <v>18</v>
      </c>
      <c r="L52" s="28">
        <v>23</v>
      </c>
      <c r="M52" s="28">
        <v>40</v>
      </c>
      <c r="N52" s="28"/>
    </row>
    <row r="53" spans="1:15" x14ac:dyDescent="0.25">
      <c r="A53" s="42" t="s">
        <v>56</v>
      </c>
      <c r="B53" s="22" t="s">
        <v>118</v>
      </c>
      <c r="C53" s="21" t="s">
        <v>86</v>
      </c>
      <c r="D53" s="28">
        <v>6</v>
      </c>
      <c r="E53" s="29">
        <v>0</v>
      </c>
      <c r="F53" s="28">
        <v>6</v>
      </c>
      <c r="G53" s="30">
        <v>3.5</v>
      </c>
      <c r="H53" s="29">
        <f t="shared" si="8"/>
        <v>0</v>
      </c>
      <c r="I53" s="29">
        <f t="shared" si="9"/>
        <v>315</v>
      </c>
      <c r="J53" s="29">
        <f t="shared" si="10"/>
        <v>315</v>
      </c>
      <c r="K53" s="28">
        <v>15</v>
      </c>
      <c r="L53" s="28">
        <v>20</v>
      </c>
      <c r="M53" s="28"/>
      <c r="N53" s="28"/>
    </row>
    <row r="54" spans="1:15" x14ac:dyDescent="0.25">
      <c r="A54" s="43" t="s">
        <v>123</v>
      </c>
      <c r="B54" s="22" t="s">
        <v>119</v>
      </c>
      <c r="C54" s="21" t="s">
        <v>86</v>
      </c>
      <c r="D54" s="28">
        <v>9</v>
      </c>
      <c r="E54" s="29">
        <v>6</v>
      </c>
      <c r="F54" s="28">
        <v>3</v>
      </c>
      <c r="G54" s="28">
        <v>2</v>
      </c>
      <c r="H54" s="29">
        <f t="shared" si="8"/>
        <v>276</v>
      </c>
      <c r="I54" s="29">
        <f t="shared" si="9"/>
        <v>90</v>
      </c>
      <c r="J54" s="29">
        <f t="shared" si="10"/>
        <v>366</v>
      </c>
      <c r="K54" s="28">
        <v>15</v>
      </c>
      <c r="L54" s="28">
        <v>20</v>
      </c>
      <c r="M54" s="28">
        <v>120</v>
      </c>
      <c r="N54" s="28"/>
    </row>
    <row r="55" spans="1:15" x14ac:dyDescent="0.25">
      <c r="A55" s="43"/>
      <c r="B55" s="22" t="s">
        <v>120</v>
      </c>
      <c r="C55" s="21" t="s">
        <v>87</v>
      </c>
      <c r="D55" s="28">
        <v>20</v>
      </c>
      <c r="E55" s="29">
        <v>20</v>
      </c>
      <c r="F55" s="28">
        <v>0</v>
      </c>
      <c r="G55" s="28">
        <v>2</v>
      </c>
      <c r="H55" s="29">
        <f t="shared" si="8"/>
        <v>920</v>
      </c>
      <c r="I55" s="29">
        <f t="shared" si="9"/>
        <v>0</v>
      </c>
      <c r="J55" s="29">
        <f t="shared" si="10"/>
        <v>920</v>
      </c>
      <c r="K55" s="28">
        <v>15</v>
      </c>
      <c r="L55" s="28">
        <v>20</v>
      </c>
      <c r="M55" s="28">
        <v>80</v>
      </c>
      <c r="N55" s="28">
        <v>40</v>
      </c>
    </row>
    <row r="56" spans="1:15" x14ac:dyDescent="0.25">
      <c r="A56" s="43"/>
      <c r="B56" s="22" t="s">
        <v>121</v>
      </c>
      <c r="C56" s="21" t="s">
        <v>129</v>
      </c>
      <c r="D56" s="28">
        <v>29</v>
      </c>
      <c r="E56" s="29">
        <v>26</v>
      </c>
      <c r="F56" s="28">
        <v>3</v>
      </c>
      <c r="G56" s="28">
        <v>1.5</v>
      </c>
      <c r="H56" s="29">
        <f t="shared" si="8"/>
        <v>897</v>
      </c>
      <c r="I56" s="29">
        <f t="shared" si="9"/>
        <v>67.5</v>
      </c>
      <c r="J56" s="29">
        <f t="shared" si="10"/>
        <v>964.5</v>
      </c>
      <c r="K56" s="28">
        <v>15</v>
      </c>
      <c r="L56" s="28">
        <v>20</v>
      </c>
      <c r="M56" s="28"/>
      <c r="N56" s="28"/>
    </row>
    <row r="57" spans="1:15" x14ac:dyDescent="0.25">
      <c r="A57" s="44"/>
      <c r="B57" s="22" t="s">
        <v>122</v>
      </c>
      <c r="C57" s="21" t="s">
        <v>129</v>
      </c>
      <c r="D57" s="28">
        <v>29</v>
      </c>
      <c r="E57" s="29">
        <v>26</v>
      </c>
      <c r="F57" s="28">
        <v>3</v>
      </c>
      <c r="G57" s="28">
        <v>1</v>
      </c>
      <c r="H57" s="29">
        <f t="shared" si="8"/>
        <v>598</v>
      </c>
      <c r="I57" s="29">
        <f t="shared" si="9"/>
        <v>45</v>
      </c>
      <c r="J57" s="29">
        <f t="shared" si="10"/>
        <v>643</v>
      </c>
      <c r="K57" s="28">
        <v>15</v>
      </c>
      <c r="L57" s="28">
        <v>20</v>
      </c>
      <c r="M57" s="28">
        <v>20</v>
      </c>
      <c r="N57" s="28">
        <v>16</v>
      </c>
    </row>
    <row r="58" spans="1:15" x14ac:dyDescent="0.25">
      <c r="A58" s="36" t="s">
        <v>124</v>
      </c>
      <c r="B58" s="41" t="s">
        <v>126</v>
      </c>
      <c r="C58" s="21" t="s">
        <v>86</v>
      </c>
      <c r="D58" s="28">
        <v>8</v>
      </c>
      <c r="E58" s="29">
        <v>0</v>
      </c>
      <c r="F58" s="28">
        <v>8</v>
      </c>
      <c r="G58" s="28">
        <v>5</v>
      </c>
      <c r="H58" s="29">
        <f t="shared" si="8"/>
        <v>0</v>
      </c>
      <c r="I58" s="29">
        <f t="shared" si="9"/>
        <v>600</v>
      </c>
      <c r="J58" s="29">
        <f t="shared" si="10"/>
        <v>600</v>
      </c>
      <c r="K58" s="28">
        <v>15</v>
      </c>
      <c r="L58" s="28"/>
      <c r="M58" s="28"/>
      <c r="N58" s="28">
        <v>62</v>
      </c>
    </row>
    <row r="59" spans="1:15" x14ac:dyDescent="0.25">
      <c r="A59" s="48" t="s">
        <v>125</v>
      </c>
      <c r="B59" s="22" t="s">
        <v>127</v>
      </c>
      <c r="C59" s="21" t="s">
        <v>129</v>
      </c>
      <c r="D59" s="31">
        <v>26</v>
      </c>
      <c r="E59" s="29">
        <v>26</v>
      </c>
      <c r="F59" s="28">
        <v>0</v>
      </c>
      <c r="G59" s="31">
        <v>3.25</v>
      </c>
      <c r="H59" s="29">
        <f t="shared" si="8"/>
        <v>1943.5</v>
      </c>
      <c r="I59" s="28">
        <f t="shared" si="9"/>
        <v>0</v>
      </c>
      <c r="J59" s="29">
        <f t="shared" si="10"/>
        <v>1943.5</v>
      </c>
      <c r="K59" s="28">
        <v>15</v>
      </c>
      <c r="L59" s="28">
        <v>24</v>
      </c>
      <c r="M59" s="28"/>
      <c r="N59" s="31">
        <v>116</v>
      </c>
    </row>
    <row r="60" spans="1:15" x14ac:dyDescent="0.25">
      <c r="A60" s="48"/>
      <c r="B60" s="22" t="s">
        <v>128</v>
      </c>
      <c r="C60" s="21" t="s">
        <v>129</v>
      </c>
      <c r="D60" s="31">
        <v>26</v>
      </c>
      <c r="E60" s="29">
        <v>26</v>
      </c>
      <c r="F60" s="28">
        <v>0</v>
      </c>
      <c r="G60" s="31">
        <v>0.75</v>
      </c>
      <c r="H60" s="29">
        <f t="shared" si="8"/>
        <v>448.5</v>
      </c>
      <c r="I60" s="28">
        <f t="shared" si="9"/>
        <v>0</v>
      </c>
      <c r="J60" s="29">
        <f t="shared" si="10"/>
        <v>448.5</v>
      </c>
      <c r="K60" s="28">
        <v>15</v>
      </c>
      <c r="L60" s="28">
        <v>24</v>
      </c>
      <c r="M60" s="28"/>
      <c r="N60" s="28">
        <v>29</v>
      </c>
    </row>
    <row r="61" spans="1:15" x14ac:dyDescent="0.25">
      <c r="A61" s="36" t="s">
        <v>130</v>
      </c>
      <c r="B61" s="22" t="s">
        <v>132</v>
      </c>
      <c r="C61" s="21" t="s">
        <v>86</v>
      </c>
      <c r="D61" s="31">
        <v>9</v>
      </c>
      <c r="E61" s="29">
        <v>0</v>
      </c>
      <c r="F61" s="28">
        <v>9</v>
      </c>
      <c r="G61" s="31">
        <v>2.5</v>
      </c>
      <c r="H61" s="29">
        <f t="shared" si="8"/>
        <v>0</v>
      </c>
      <c r="I61" s="28">
        <f t="shared" si="9"/>
        <v>337.5</v>
      </c>
      <c r="J61" s="29">
        <f t="shared" si="10"/>
        <v>337.5</v>
      </c>
      <c r="K61" s="28">
        <v>15</v>
      </c>
      <c r="L61" s="28">
        <v>23</v>
      </c>
      <c r="M61" s="28"/>
      <c r="N61" s="28"/>
      <c r="O61" t="s">
        <v>135</v>
      </c>
    </row>
    <row r="62" spans="1:15" x14ac:dyDescent="0.25">
      <c r="B62" s="22" t="s">
        <v>133</v>
      </c>
      <c r="C62" s="21" t="s">
        <v>86</v>
      </c>
      <c r="D62" s="31">
        <v>9</v>
      </c>
      <c r="E62" s="29">
        <v>0</v>
      </c>
      <c r="F62" s="28">
        <v>9</v>
      </c>
      <c r="G62" s="31">
        <v>1.5</v>
      </c>
      <c r="H62" s="29">
        <f t="shared" si="8"/>
        <v>0</v>
      </c>
      <c r="I62" s="28">
        <f t="shared" si="9"/>
        <v>202.5</v>
      </c>
      <c r="J62" s="29">
        <f t="shared" si="10"/>
        <v>202.5</v>
      </c>
      <c r="K62" s="28">
        <v>15</v>
      </c>
      <c r="L62" s="28">
        <v>23</v>
      </c>
      <c r="M62" s="28"/>
      <c r="N62" s="28"/>
    </row>
    <row r="63" spans="1:15" x14ac:dyDescent="0.25">
      <c r="A63" s="50" t="s">
        <v>131</v>
      </c>
      <c r="B63" s="22" t="s">
        <v>70</v>
      </c>
      <c r="C63" s="21" t="s">
        <v>87</v>
      </c>
      <c r="D63" s="31">
        <v>20</v>
      </c>
      <c r="E63" s="29">
        <v>20</v>
      </c>
      <c r="F63" s="28">
        <v>0</v>
      </c>
      <c r="G63" s="31">
        <v>4.5</v>
      </c>
      <c r="H63" s="29">
        <f t="shared" si="8"/>
        <v>2070</v>
      </c>
      <c r="I63" s="28">
        <f t="shared" si="9"/>
        <v>0</v>
      </c>
      <c r="J63" s="29">
        <f t="shared" si="10"/>
        <v>2070</v>
      </c>
      <c r="K63" s="28">
        <v>15</v>
      </c>
      <c r="L63" s="28">
        <v>23</v>
      </c>
      <c r="M63" s="28"/>
      <c r="N63" s="28"/>
    </row>
    <row r="64" spans="1:15" x14ac:dyDescent="0.25">
      <c r="A64" s="51"/>
      <c r="B64" s="22" t="s">
        <v>134</v>
      </c>
      <c r="C64" s="21" t="s">
        <v>86</v>
      </c>
      <c r="D64" s="28">
        <v>9</v>
      </c>
      <c r="E64" s="29">
        <v>0</v>
      </c>
      <c r="F64" s="28">
        <v>9</v>
      </c>
      <c r="G64" s="28">
        <v>3.5</v>
      </c>
      <c r="H64" s="29">
        <f t="shared" si="8"/>
        <v>0</v>
      </c>
      <c r="I64" s="28">
        <f t="shared" si="9"/>
        <v>472.5</v>
      </c>
      <c r="J64" s="29">
        <f t="shared" si="10"/>
        <v>472.5</v>
      </c>
      <c r="K64" s="28">
        <v>15</v>
      </c>
      <c r="L64" s="28">
        <v>23</v>
      </c>
      <c r="M64" s="28"/>
      <c r="N64" s="28"/>
    </row>
    <row r="65" spans="1:14" x14ac:dyDescent="0.25">
      <c r="A65" s="52" t="s">
        <v>137</v>
      </c>
      <c r="B65" s="22" t="s">
        <v>66</v>
      </c>
      <c r="C65" s="21" t="s">
        <v>86</v>
      </c>
      <c r="D65" s="31">
        <v>9</v>
      </c>
      <c r="E65" s="29">
        <v>0</v>
      </c>
      <c r="F65" s="31">
        <v>9</v>
      </c>
      <c r="G65" s="31">
        <v>1</v>
      </c>
      <c r="H65" s="29">
        <f t="shared" si="8"/>
        <v>0</v>
      </c>
      <c r="I65" s="31">
        <f t="shared" si="9"/>
        <v>135</v>
      </c>
      <c r="J65" s="29">
        <f t="shared" si="10"/>
        <v>135</v>
      </c>
      <c r="K65" s="31">
        <v>13</v>
      </c>
      <c r="L65" s="31">
        <v>24</v>
      </c>
      <c r="M65" s="28"/>
      <c r="N65" s="31"/>
    </row>
    <row r="66" spans="1:14" x14ac:dyDescent="0.25">
      <c r="A66" s="53"/>
      <c r="B66" s="22" t="s">
        <v>136</v>
      </c>
      <c r="C66" s="21" t="s">
        <v>86</v>
      </c>
      <c r="D66" s="31">
        <v>9</v>
      </c>
      <c r="E66" s="29">
        <v>0</v>
      </c>
      <c r="F66" s="31">
        <v>9</v>
      </c>
      <c r="G66" s="31">
        <v>3</v>
      </c>
      <c r="H66" s="29">
        <f t="shared" si="8"/>
        <v>0</v>
      </c>
      <c r="I66" s="31">
        <f t="shared" si="9"/>
        <v>405</v>
      </c>
      <c r="J66" s="29">
        <f t="shared" si="10"/>
        <v>405</v>
      </c>
      <c r="K66" s="31">
        <v>13</v>
      </c>
      <c r="L66" s="31">
        <v>24</v>
      </c>
      <c r="M66" s="28"/>
      <c r="N66" s="31"/>
    </row>
    <row r="67" spans="1:14" x14ac:dyDescent="0.25">
      <c r="A67" s="36" t="s">
        <v>138</v>
      </c>
      <c r="B67" s="22" t="s">
        <v>139</v>
      </c>
      <c r="C67" s="21" t="s">
        <v>140</v>
      </c>
      <c r="D67" s="31">
        <v>37</v>
      </c>
      <c r="E67" s="29">
        <v>28</v>
      </c>
      <c r="F67" s="31">
        <v>9</v>
      </c>
      <c r="G67" s="31">
        <v>3</v>
      </c>
      <c r="H67" s="29">
        <f t="shared" si="8"/>
        <v>1932</v>
      </c>
      <c r="I67" s="31">
        <f t="shared" si="9"/>
        <v>405</v>
      </c>
      <c r="J67" s="29">
        <f t="shared" si="10"/>
        <v>2337</v>
      </c>
      <c r="K67" s="31">
        <v>13</v>
      </c>
      <c r="L67" s="31">
        <v>24</v>
      </c>
      <c r="M67" s="28"/>
      <c r="N67" s="31"/>
    </row>
    <row r="68" spans="1:14" x14ac:dyDescent="0.25">
      <c r="A68" s="48" t="s">
        <v>71</v>
      </c>
      <c r="B68" s="22"/>
      <c r="C68" s="21" t="s">
        <v>86</v>
      </c>
      <c r="D68" s="31">
        <v>23</v>
      </c>
      <c r="E68" s="29">
        <v>0</v>
      </c>
      <c r="F68" s="31">
        <v>23</v>
      </c>
      <c r="G68" s="30">
        <v>1</v>
      </c>
      <c r="H68" s="29">
        <f t="shared" si="8"/>
        <v>0</v>
      </c>
      <c r="I68" s="31">
        <f t="shared" si="9"/>
        <v>345</v>
      </c>
      <c r="J68" s="29">
        <f t="shared" si="10"/>
        <v>345</v>
      </c>
      <c r="K68" s="28">
        <v>13</v>
      </c>
      <c r="L68" s="31">
        <v>22</v>
      </c>
      <c r="M68" s="28"/>
      <c r="N68" s="31"/>
    </row>
    <row r="69" spans="1:14" x14ac:dyDescent="0.25">
      <c r="A69" s="48"/>
      <c r="B69" s="22"/>
      <c r="C69" s="21" t="s">
        <v>86</v>
      </c>
      <c r="D69" s="31">
        <v>23</v>
      </c>
      <c r="E69" s="29">
        <v>0</v>
      </c>
      <c r="F69" s="31">
        <v>23</v>
      </c>
      <c r="G69" s="31">
        <v>1.5</v>
      </c>
      <c r="H69" s="29">
        <f t="shared" si="8"/>
        <v>0</v>
      </c>
      <c r="I69" s="31">
        <f t="shared" si="9"/>
        <v>517.5</v>
      </c>
      <c r="J69" s="29">
        <f t="shared" si="10"/>
        <v>517.5</v>
      </c>
      <c r="K69" s="28">
        <v>13</v>
      </c>
      <c r="L69" s="31">
        <v>22</v>
      </c>
      <c r="M69" s="28"/>
      <c r="N69" s="31"/>
    </row>
    <row r="70" spans="1:14" x14ac:dyDescent="0.25">
      <c r="A70" s="48"/>
      <c r="B70" s="22"/>
      <c r="C70" s="21" t="s">
        <v>86</v>
      </c>
      <c r="D70" s="31">
        <v>23</v>
      </c>
      <c r="E70" s="29">
        <v>0</v>
      </c>
      <c r="F70" s="31">
        <v>23</v>
      </c>
      <c r="G70" s="31">
        <v>4</v>
      </c>
      <c r="H70" s="29">
        <f t="shared" si="8"/>
        <v>0</v>
      </c>
      <c r="I70" s="31">
        <f t="shared" si="9"/>
        <v>1380</v>
      </c>
      <c r="J70" s="29">
        <f t="shared" si="10"/>
        <v>1380</v>
      </c>
      <c r="K70" s="28">
        <v>13</v>
      </c>
      <c r="L70" s="31">
        <v>22</v>
      </c>
      <c r="M70" s="28"/>
      <c r="N70" s="31"/>
    </row>
    <row r="71" spans="1:14" x14ac:dyDescent="0.25">
      <c r="A71" s="10" t="s">
        <v>76</v>
      </c>
      <c r="B71" s="22"/>
      <c r="C71" s="22" t="s">
        <v>87</v>
      </c>
      <c r="D71" s="31">
        <v>27</v>
      </c>
      <c r="E71" s="30">
        <v>27</v>
      </c>
      <c r="F71" s="28">
        <v>0</v>
      </c>
      <c r="G71" s="31">
        <v>6.5</v>
      </c>
      <c r="H71" s="30">
        <f t="shared" si="8"/>
        <v>4036.5</v>
      </c>
      <c r="I71" s="31">
        <f t="shared" si="9"/>
        <v>0</v>
      </c>
      <c r="J71" s="29">
        <f t="shared" si="10"/>
        <v>4036.5</v>
      </c>
      <c r="K71" s="28">
        <v>13</v>
      </c>
      <c r="L71" s="28">
        <v>23</v>
      </c>
      <c r="M71" s="28"/>
      <c r="N71" s="28"/>
    </row>
    <row r="72" spans="1:14" x14ac:dyDescent="0.25">
      <c r="A72" s="49" t="s">
        <v>73</v>
      </c>
      <c r="B72" s="22" t="s">
        <v>51</v>
      </c>
      <c r="C72" s="22" t="s">
        <v>87</v>
      </c>
      <c r="D72" s="31">
        <v>27</v>
      </c>
      <c r="E72" s="30">
        <v>27</v>
      </c>
      <c r="F72" s="28">
        <v>0</v>
      </c>
      <c r="G72" s="31">
        <v>1.5</v>
      </c>
      <c r="H72" s="30">
        <f t="shared" si="8"/>
        <v>931.5</v>
      </c>
      <c r="I72" s="31">
        <f t="shared" si="9"/>
        <v>0</v>
      </c>
      <c r="J72" s="29">
        <f t="shared" si="10"/>
        <v>931.5</v>
      </c>
      <c r="K72" s="28">
        <v>15</v>
      </c>
      <c r="L72" s="28">
        <v>23</v>
      </c>
      <c r="M72" s="28">
        <v>70</v>
      </c>
      <c r="N72" s="28"/>
    </row>
    <row r="73" spans="1:14" x14ac:dyDescent="0.25">
      <c r="A73" s="49"/>
      <c r="B73" s="22" t="s">
        <v>52</v>
      </c>
      <c r="C73" s="22" t="s">
        <v>87</v>
      </c>
      <c r="D73" s="31">
        <v>27</v>
      </c>
      <c r="E73" s="28">
        <v>27</v>
      </c>
      <c r="F73" s="28">
        <v>0</v>
      </c>
      <c r="G73" s="31">
        <v>4</v>
      </c>
      <c r="H73" s="30">
        <f t="shared" si="8"/>
        <v>2484</v>
      </c>
      <c r="I73" s="31">
        <f t="shared" si="9"/>
        <v>0</v>
      </c>
      <c r="J73" s="29">
        <f t="shared" si="10"/>
        <v>2484</v>
      </c>
      <c r="K73" s="28">
        <v>15</v>
      </c>
      <c r="L73" s="28">
        <v>23</v>
      </c>
      <c r="M73" s="28">
        <v>20</v>
      </c>
      <c r="N73" s="28"/>
    </row>
    <row r="74" spans="1:14" x14ac:dyDescent="0.25">
      <c r="A74" s="48" t="s">
        <v>77</v>
      </c>
      <c r="B74" s="22" t="s">
        <v>53</v>
      </c>
      <c r="C74" s="22" t="s">
        <v>87</v>
      </c>
      <c r="D74" s="28">
        <v>26</v>
      </c>
      <c r="E74" s="28">
        <v>26</v>
      </c>
      <c r="F74" s="28">
        <v>0</v>
      </c>
      <c r="G74" s="31">
        <v>1</v>
      </c>
      <c r="H74" s="30">
        <f t="shared" si="8"/>
        <v>598</v>
      </c>
      <c r="I74" s="31">
        <f t="shared" si="9"/>
        <v>0</v>
      </c>
      <c r="J74" s="29">
        <f t="shared" si="10"/>
        <v>598</v>
      </c>
      <c r="K74" s="28">
        <v>13</v>
      </c>
      <c r="L74" s="28">
        <v>28</v>
      </c>
      <c r="M74" s="28"/>
      <c r="N74" s="28"/>
    </row>
    <row r="75" spans="1:14" x14ac:dyDescent="0.25">
      <c r="A75" s="48"/>
      <c r="B75" s="22" t="s">
        <v>54</v>
      </c>
      <c r="C75" s="22" t="s">
        <v>87</v>
      </c>
      <c r="D75" s="28">
        <v>26</v>
      </c>
      <c r="E75" s="28">
        <v>26</v>
      </c>
      <c r="F75" s="28">
        <v>0</v>
      </c>
      <c r="G75" s="31">
        <v>3</v>
      </c>
      <c r="H75" s="30">
        <f t="shared" si="8"/>
        <v>1794</v>
      </c>
      <c r="I75" s="31">
        <f t="shared" si="9"/>
        <v>0</v>
      </c>
      <c r="J75" s="29">
        <f t="shared" si="10"/>
        <v>1794</v>
      </c>
      <c r="K75" s="28">
        <v>13</v>
      </c>
      <c r="L75" s="28">
        <v>28</v>
      </c>
      <c r="M75" s="28">
        <v>20</v>
      </c>
      <c r="N75" s="28"/>
    </row>
    <row r="76" spans="1:14" x14ac:dyDescent="0.25">
      <c r="A76" s="10" t="s">
        <v>61</v>
      </c>
      <c r="B76" s="22" t="s">
        <v>80</v>
      </c>
      <c r="C76" s="22" t="s">
        <v>87</v>
      </c>
      <c r="D76" s="28">
        <v>15</v>
      </c>
      <c r="E76" s="28">
        <v>15</v>
      </c>
      <c r="F76" s="28">
        <v>0</v>
      </c>
      <c r="G76" s="31">
        <v>8</v>
      </c>
      <c r="H76" s="30">
        <f t="shared" si="8"/>
        <v>2760</v>
      </c>
      <c r="I76" s="31">
        <f t="shared" si="9"/>
        <v>0</v>
      </c>
      <c r="J76" s="29">
        <f t="shared" si="10"/>
        <v>2760</v>
      </c>
      <c r="K76" s="28">
        <v>13</v>
      </c>
      <c r="L76" s="28">
        <v>30</v>
      </c>
      <c r="M76" s="28"/>
      <c r="N76" s="28"/>
    </row>
    <row r="77" spans="1:14" x14ac:dyDescent="0.25">
      <c r="A77" s="48" t="s">
        <v>79</v>
      </c>
      <c r="B77" s="22" t="s">
        <v>80</v>
      </c>
      <c r="C77" s="22" t="s">
        <v>87</v>
      </c>
      <c r="D77" s="28">
        <v>31</v>
      </c>
      <c r="E77" s="28">
        <v>31</v>
      </c>
      <c r="F77" s="28">
        <v>0</v>
      </c>
      <c r="G77" s="28">
        <v>3</v>
      </c>
      <c r="H77" s="30">
        <f t="shared" si="8"/>
        <v>2139</v>
      </c>
      <c r="I77" s="31">
        <f t="shared" si="9"/>
        <v>0</v>
      </c>
      <c r="J77" s="29">
        <f t="shared" si="10"/>
        <v>2139</v>
      </c>
      <c r="K77" s="28">
        <v>10</v>
      </c>
      <c r="L77" s="28">
        <v>28</v>
      </c>
      <c r="M77" s="28"/>
      <c r="N77" s="28"/>
    </row>
    <row r="78" spans="1:14" x14ac:dyDescent="0.25">
      <c r="A78" s="48"/>
      <c r="B78" s="22" t="s">
        <v>81</v>
      </c>
      <c r="C78" s="22" t="s">
        <v>86</v>
      </c>
      <c r="D78" s="28">
        <v>20</v>
      </c>
      <c r="E78" s="28">
        <v>0</v>
      </c>
      <c r="F78" s="28">
        <v>20</v>
      </c>
      <c r="G78" s="28">
        <v>5</v>
      </c>
      <c r="H78" s="30">
        <f t="shared" si="8"/>
        <v>0</v>
      </c>
      <c r="I78" s="31">
        <f t="shared" si="9"/>
        <v>1500</v>
      </c>
      <c r="J78" s="29">
        <f t="shared" si="10"/>
        <v>1500</v>
      </c>
      <c r="K78" s="28">
        <v>10</v>
      </c>
      <c r="L78" s="28">
        <v>28</v>
      </c>
      <c r="M78" s="28"/>
      <c r="N78" s="28"/>
    </row>
    <row r="79" spans="1:14" ht="15.75" x14ac:dyDescent="0.25">
      <c r="J79" s="26">
        <f>SUM(J50:J78)</f>
        <v>33543</v>
      </c>
    </row>
    <row r="82" spans="1:2" x14ac:dyDescent="0.25">
      <c r="A82" s="37" t="s">
        <v>103</v>
      </c>
      <c r="B82" s="37" t="s">
        <v>104</v>
      </c>
    </row>
  </sheetData>
  <mergeCells count="10">
    <mergeCell ref="A77:A78"/>
    <mergeCell ref="E16:F16"/>
    <mergeCell ref="M48:M49"/>
    <mergeCell ref="N48:N49"/>
    <mergeCell ref="A59:A60"/>
    <mergeCell ref="A68:A70"/>
    <mergeCell ref="A72:A73"/>
    <mergeCell ref="A74:A75"/>
    <mergeCell ref="A63:A64"/>
    <mergeCell ref="A65:A66"/>
  </mergeCells>
  <phoneticPr fontId="7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2019</vt:lpstr>
      <vt:lpstr>2020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cp:lastPrinted>2020-09-10T09:07:53Z</cp:lastPrinted>
  <dcterms:created xsi:type="dcterms:W3CDTF">2020-06-16T15:04:13Z</dcterms:created>
  <dcterms:modified xsi:type="dcterms:W3CDTF">2022-01-06T09:05:56Z</dcterms:modified>
</cp:coreProperties>
</file>