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LLOCATIONS\"/>
    </mc:Choice>
  </mc:AlternateContent>
  <xr:revisionPtr revIDLastSave="0" documentId="13_ncr:1_{C0DC9300-2D41-4C9F-9E65-5DB445AC851F}" xr6:coauthVersionLast="47" xr6:coauthVersionMax="47" xr10:uidLastSave="{00000000-0000-0000-0000-000000000000}"/>
  <bookViews>
    <workbookView xWindow="-110" yWindow="-110" windowWidth="38620" windowHeight="21100" xr2:uid="{0EBE7138-2E5D-4107-A516-4A4DA45E7322}"/>
  </bookViews>
  <sheets>
    <sheet name="allocation ABS Domaine" sheetId="1" r:id="rId1"/>
    <sheet name="allocation ABS marque AF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1" l="1"/>
  <c r="S44" i="1" s="1"/>
  <c r="V44" i="1" s="1"/>
  <c r="K18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22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3" i="1"/>
  <c r="R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C66" i="1"/>
  <c r="D68" i="1"/>
  <c r="E68" i="1"/>
  <c r="C68" i="1"/>
  <c r="R61" i="1"/>
  <c r="S49" i="1"/>
  <c r="V49" i="1" s="1"/>
  <c r="S54" i="1"/>
  <c r="B42" i="1"/>
  <c r="S42" i="1" s="1"/>
  <c r="V42" i="1" s="1"/>
  <c r="B43" i="1"/>
  <c r="S43" i="1" s="1"/>
  <c r="V43" i="1" s="1"/>
  <c r="B45" i="1"/>
  <c r="S45" i="1" s="1"/>
  <c r="V45" i="1" s="1"/>
  <c r="B46" i="1"/>
  <c r="S46" i="1" s="1"/>
  <c r="V46" i="1" s="1"/>
  <c r="B47" i="1"/>
  <c r="S47" i="1" s="1"/>
  <c r="V47" i="1" s="1"/>
  <c r="B48" i="1"/>
  <c r="S48" i="1" s="1"/>
  <c r="V48" i="1" s="1"/>
  <c r="B49" i="1"/>
  <c r="B50" i="1"/>
  <c r="S50" i="1" s="1"/>
  <c r="V50" i="1" s="1"/>
  <c r="S51" i="1"/>
  <c r="V51" i="1" s="1"/>
  <c r="B52" i="1"/>
  <c r="S52" i="1" s="1"/>
  <c r="V52" i="1" s="1"/>
  <c r="B53" i="1"/>
  <c r="S53" i="1" s="1"/>
  <c r="V53" i="1" s="1"/>
  <c r="B54" i="1"/>
  <c r="B55" i="1"/>
  <c r="S55" i="1" s="1"/>
  <c r="V55" i="1" s="1"/>
  <c r="B56" i="1"/>
  <c r="S56" i="1" s="1"/>
  <c r="V56" i="1" s="1"/>
  <c r="B57" i="1"/>
  <c r="S57" i="1" s="1"/>
  <c r="V57" i="1" s="1"/>
  <c r="B58" i="1"/>
  <c r="S58" i="1" s="1"/>
  <c r="V58" i="1" s="1"/>
  <c r="B59" i="1"/>
  <c r="S59" i="1" s="1"/>
  <c r="V59" i="1" s="1"/>
  <c r="B60" i="1"/>
  <c r="S60" i="1" s="1"/>
  <c r="V60" i="1" s="1"/>
  <c r="B41" i="1"/>
  <c r="S41" i="1" s="1"/>
  <c r="V41" i="1" s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22" i="1"/>
  <c r="Q61" i="1"/>
  <c r="V54" i="1"/>
  <c r="D61" i="1"/>
  <c r="E61" i="1"/>
  <c r="F61" i="1"/>
  <c r="G61" i="1"/>
  <c r="H61" i="1"/>
  <c r="I61" i="1"/>
  <c r="J61" i="1"/>
  <c r="K61" i="1"/>
  <c r="L61" i="1"/>
  <c r="M61" i="1"/>
  <c r="N61" i="1"/>
  <c r="O61" i="1"/>
  <c r="C61" i="1"/>
  <c r="N44" i="2"/>
  <c r="B28" i="2"/>
  <c r="O44" i="2"/>
  <c r="O35" i="2"/>
  <c r="O36" i="2"/>
  <c r="O37" i="2"/>
  <c r="O38" i="2"/>
  <c r="O39" i="2"/>
  <c r="O40" i="2"/>
  <c r="O41" i="2"/>
  <c r="O42" i="2"/>
  <c r="O43" i="2"/>
  <c r="O34" i="2"/>
  <c r="N35" i="2"/>
  <c r="N36" i="2"/>
  <c r="N37" i="2"/>
  <c r="N38" i="2"/>
  <c r="N39" i="2"/>
  <c r="N40" i="2"/>
  <c r="N41" i="2"/>
  <c r="N42" i="2"/>
  <c r="N43" i="2"/>
  <c r="N34" i="2"/>
  <c r="F19" i="2"/>
  <c r="F20" i="2"/>
  <c r="F21" i="2"/>
  <c r="F22" i="2"/>
  <c r="F23" i="2"/>
  <c r="F24" i="2"/>
  <c r="F25" i="2"/>
  <c r="F26" i="2"/>
  <c r="F27" i="2"/>
  <c r="F18" i="2"/>
  <c r="J4" i="2"/>
  <c r="J5" i="2"/>
  <c r="J6" i="2"/>
  <c r="J7" i="2"/>
  <c r="J3" i="2"/>
  <c r="B4" i="2"/>
  <c r="B5" i="2"/>
  <c r="B6" i="2"/>
  <c r="B7" i="2"/>
  <c r="B8" i="2"/>
  <c r="J8" i="2" s="1"/>
  <c r="B9" i="2"/>
  <c r="J9" i="2" s="1"/>
  <c r="B10" i="2"/>
  <c r="J10" i="2" s="1"/>
  <c r="B11" i="2"/>
  <c r="B12" i="2"/>
  <c r="J12" i="2" s="1"/>
  <c r="B3" i="2"/>
  <c r="D12" i="2"/>
  <c r="D11" i="2"/>
  <c r="J11" i="2" s="1"/>
  <c r="C38" i="1"/>
  <c r="D17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3" i="1"/>
  <c r="E11" i="2"/>
  <c r="G11" i="2" s="1"/>
  <c r="I11" i="2" s="1"/>
  <c r="E12" i="2"/>
  <c r="G12" i="2" s="1"/>
  <c r="I12" i="2" s="1"/>
  <c r="H13" i="2"/>
  <c r="D10" i="2"/>
  <c r="I10" i="2" s="1"/>
  <c r="D9" i="2"/>
  <c r="G9" i="2" s="1"/>
  <c r="D8" i="2"/>
  <c r="I8" i="2" s="1"/>
  <c r="D7" i="2"/>
  <c r="G7" i="2" s="1"/>
  <c r="D6" i="2"/>
  <c r="G6" i="2" s="1"/>
  <c r="D5" i="2"/>
  <c r="I5" i="2" s="1"/>
  <c r="D4" i="2"/>
  <c r="I4" i="2" s="1"/>
  <c r="D3" i="2"/>
  <c r="I3" i="2" s="1"/>
  <c r="H18" i="1"/>
  <c r="D4" i="1"/>
  <c r="I4" i="1" s="1"/>
  <c r="D5" i="1"/>
  <c r="I5" i="1" s="1"/>
  <c r="D6" i="1"/>
  <c r="I6" i="1" s="1"/>
  <c r="D7" i="1"/>
  <c r="I7" i="1" s="1"/>
  <c r="D8" i="1"/>
  <c r="G8" i="1" s="1"/>
  <c r="D9" i="1"/>
  <c r="G9" i="1" s="1"/>
  <c r="D10" i="1"/>
  <c r="G10" i="1" s="1"/>
  <c r="D11" i="1"/>
  <c r="I11" i="1" s="1"/>
  <c r="D12" i="1"/>
  <c r="I12" i="1" s="1"/>
  <c r="D13" i="1"/>
  <c r="G13" i="1" s="1"/>
  <c r="D14" i="1"/>
  <c r="G14" i="1" s="1"/>
  <c r="D15" i="1"/>
  <c r="G15" i="1" s="1"/>
  <c r="D16" i="1"/>
  <c r="I16" i="1" s="1"/>
  <c r="E17" i="1"/>
  <c r="I17" i="1" s="1"/>
  <c r="D3" i="1"/>
  <c r="I3" i="1" s="1"/>
  <c r="S66" i="1" l="1"/>
  <c r="Q38" i="1"/>
  <c r="G11" i="1"/>
  <c r="B61" i="1"/>
  <c r="B66" i="1" s="1"/>
  <c r="B38" i="1"/>
  <c r="V61" i="1"/>
  <c r="G12" i="1"/>
  <c r="J8" i="1"/>
  <c r="J7" i="1"/>
  <c r="S61" i="1"/>
  <c r="P61" i="1"/>
  <c r="J14" i="1"/>
  <c r="J12" i="1"/>
  <c r="J16" i="1"/>
  <c r="J4" i="1"/>
  <c r="J11" i="1"/>
  <c r="J13" i="1"/>
  <c r="G7" i="1"/>
  <c r="J9" i="1"/>
  <c r="J3" i="1"/>
  <c r="J6" i="1"/>
  <c r="J10" i="1"/>
  <c r="J5" i="1"/>
  <c r="J13" i="2"/>
  <c r="I14" i="1"/>
  <c r="I13" i="1"/>
  <c r="J17" i="1"/>
  <c r="I15" i="1"/>
  <c r="J15" i="1"/>
  <c r="G6" i="1"/>
  <c r="I9" i="1"/>
  <c r="G3" i="1"/>
  <c r="G5" i="1"/>
  <c r="I8" i="1"/>
  <c r="G16" i="1"/>
  <c r="G4" i="1"/>
  <c r="I10" i="1"/>
  <c r="G17" i="1"/>
  <c r="G10" i="2"/>
  <c r="I9" i="2"/>
  <c r="I6" i="2"/>
  <c r="G5" i="2"/>
  <c r="I7" i="2"/>
  <c r="G8" i="2"/>
  <c r="G3" i="2"/>
  <c r="G4" i="2"/>
  <c r="I18" i="1" l="1"/>
  <c r="J18" i="1"/>
  <c r="I13" i="2"/>
</calcChain>
</file>

<file path=xl/sharedStrings.xml><?xml version="1.0" encoding="utf-8"?>
<sst xmlns="http://schemas.openxmlformats.org/spreadsheetml/2006/main" count="178" uniqueCount="86">
  <si>
    <t>NOM DU VIN</t>
  </si>
  <si>
    <t>prix HT BT - 7%</t>
  </si>
  <si>
    <t>Nbre unité /CT</t>
  </si>
  <si>
    <t>prix à la caisse tarif ABS</t>
  </si>
  <si>
    <t>Domaine AF GROS</t>
  </si>
  <si>
    <t>MOULIN A VENT</t>
  </si>
  <si>
    <t>BOURGOGNE PINOT NOIR</t>
  </si>
  <si>
    <t>BOURGOGNE HAUTES CÔTES DE NUITS RGE</t>
  </si>
  <si>
    <t>BOURGOGNE HAUTES CÔTES DE NUITS BL</t>
  </si>
  <si>
    <t>SAVIGNY LES BEAUNE 1ER CRU CLOS DES GUETTES</t>
  </si>
  <si>
    <t>BEAUNE 1ER CRU LES BOUCHEROTTES</t>
  </si>
  <si>
    <t>BEAUNE 1ER CRU LES MONTREVENOTS</t>
  </si>
  <si>
    <t>CHAMBOLLE MUSIGNY</t>
  </si>
  <si>
    <t>VOSNE ROMANEE AUX REAS</t>
  </si>
  <si>
    <t>VOSNE ROMANEE LES CHALANDINS</t>
  </si>
  <si>
    <t>POMMARD 1ER CRU LES ARVELETS</t>
  </si>
  <si>
    <t>POMMARD 1ER CRU LES PEZZEROLLES</t>
  </si>
  <si>
    <t>ECHEZEAUX GRAND CRU</t>
  </si>
  <si>
    <t>prix HT MG -7%</t>
  </si>
  <si>
    <t xml:space="preserve">RICHEBOURG GRAND CRU </t>
  </si>
  <si>
    <t>TOTAL</t>
  </si>
  <si>
    <t>Quantité CT</t>
  </si>
  <si>
    <t xml:space="preserve">Marque AF </t>
  </si>
  <si>
    <t>LADOIX</t>
  </si>
  <si>
    <t>CÔTE DE NUITS VILLAGES</t>
  </si>
  <si>
    <t>GEVREY CHAMBERTIN</t>
  </si>
  <si>
    <t>GEVREY CHAMBERTIN 1ER CRU COMBE AU MOINE</t>
  </si>
  <si>
    <t>CHAMBOLLE MUSIGNY 1ER CRU AUX ECHANGES</t>
  </si>
  <si>
    <t>VOSNE ROMANEE 1ER CRU LES SUCHOTS</t>
  </si>
  <si>
    <t>CLOS VOUGEOT</t>
  </si>
  <si>
    <t>CHARMES CHAMBERTIN GRAND CRU</t>
  </si>
  <si>
    <t>POMMARD 1ER CRU LA CHANIERE</t>
  </si>
  <si>
    <t>prix HT BT/MG</t>
  </si>
  <si>
    <t>Nb de Bt</t>
  </si>
  <si>
    <t>prix HT unit - 7%</t>
  </si>
  <si>
    <t>RICHEBOURG GRAND CRU Magnums</t>
  </si>
  <si>
    <t>Bancroft</t>
  </si>
  <si>
    <t>Armit</t>
  </si>
  <si>
    <t>Total Unit avec ABS</t>
  </si>
  <si>
    <t>RICHEBOURG GRAND CRU Jero</t>
  </si>
  <si>
    <t>Laytons</t>
  </si>
  <si>
    <t>prix HT BT/Unit</t>
  </si>
  <si>
    <t>Hedonism</t>
  </si>
  <si>
    <t>Howard bilton</t>
  </si>
  <si>
    <t>GEVREY CHAMBERTIN MG</t>
  </si>
  <si>
    <t>ASSEMBLAGE</t>
  </si>
  <si>
    <t>LOKI</t>
  </si>
  <si>
    <t>NICKOLLS</t>
  </si>
  <si>
    <t>ORBIT</t>
  </si>
  <si>
    <t>COLOMBIER</t>
  </si>
  <si>
    <t>BON CŒUR</t>
  </si>
  <si>
    <t>SHELDON</t>
  </si>
  <si>
    <t>Total groupage</t>
  </si>
  <si>
    <t>a part</t>
  </si>
  <si>
    <t>?</t>
  </si>
  <si>
    <t>Colombier</t>
  </si>
  <si>
    <t>Bon cœur</t>
  </si>
  <si>
    <t>Sheldon</t>
  </si>
  <si>
    <t>PROJECTIONS 2022</t>
  </si>
  <si>
    <t>Assemblage</t>
  </si>
  <si>
    <t>Nickols and perks</t>
  </si>
  <si>
    <t>Noble rot</t>
  </si>
  <si>
    <t>Loki</t>
  </si>
  <si>
    <t>Wine Company</t>
  </si>
  <si>
    <t>POMMARD 1ER CRU LES CHANLINS</t>
  </si>
  <si>
    <t xml:space="preserve">CLOS VOUGEOT GRAND CRU </t>
  </si>
  <si>
    <t>VOSNE ROMANEE MAIZIERES</t>
  </si>
  <si>
    <t>POMMARD 1ER CRU LES PEZEROLLES</t>
  </si>
  <si>
    <t>Clos fine wine</t>
  </si>
  <si>
    <t>dominic branan</t>
  </si>
  <si>
    <t>GEVREY</t>
  </si>
  <si>
    <t>BEAUMONT</t>
  </si>
  <si>
    <t>GEVR1ER</t>
  </si>
  <si>
    <t>GEV1</t>
  </si>
  <si>
    <t>GEV</t>
  </si>
  <si>
    <t>dont</t>
  </si>
  <si>
    <t>SIGNATURE</t>
  </si>
  <si>
    <t>PRIX 22</t>
  </si>
  <si>
    <t>PRIX 21</t>
  </si>
  <si>
    <t>Total 22</t>
  </si>
  <si>
    <t>Total GB</t>
  </si>
  <si>
    <t>Howard Bilton</t>
  </si>
  <si>
    <t>Total</t>
  </si>
  <si>
    <t xml:space="preserve">Total </t>
  </si>
  <si>
    <t>Prix</t>
  </si>
  <si>
    <t xml:space="preserve">Total groupage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</si>
</sst>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4C34E-FC7C-4891-9E6E-03C51422F77C}">
  <sheetPr>
    <pageSetUpPr fitToPage="1"/>
  </sheetPr>
  <dimension ref="A1:V69"/>
  <sheetViews>
    <sheetView tabSelected="1" topLeftCell="A34" workbookViewId="0">
      <selection activeCell="A39" sqref="A39:T61"/>
    </sheetView>
  </sheetViews>
  <sheetFormatPr baseColWidth="10" defaultColWidth="23.453125" defaultRowHeight="28" customHeight="1" x14ac:dyDescent="0.35"/>
  <cols>
    <col min="1" max="1" width="33" style="1" customWidth="1"/>
    <col min="2" max="2" width="16.6328125" style="1" customWidth="1"/>
    <col min="3" max="3" width="12.1796875" style="1" customWidth="1"/>
    <col min="4" max="4" width="12.453125" style="1" customWidth="1"/>
    <col min="5" max="5" width="10.6328125" style="1" customWidth="1"/>
    <col min="6" max="6" width="14.08984375" style="1" customWidth="1"/>
    <col min="7" max="7" width="12.453125" style="1" customWidth="1"/>
    <col min="8" max="8" width="14" style="1" customWidth="1"/>
    <col min="9" max="9" width="10.36328125" style="1" customWidth="1"/>
    <col min="10" max="10" width="16.90625" style="1" customWidth="1"/>
    <col min="11" max="11" width="19" style="1" customWidth="1"/>
    <col min="12" max="12" width="13" style="1" customWidth="1"/>
    <col min="13" max="13" width="12" style="1" customWidth="1"/>
    <col min="14" max="14" width="13.1796875" style="1" customWidth="1"/>
    <col min="15" max="15" width="15.54296875" style="1" customWidth="1"/>
    <col min="16" max="16" width="15.36328125" style="1" customWidth="1"/>
    <col min="17" max="17" width="18" style="1" customWidth="1"/>
    <col min="18" max="18" width="9.7265625" style="1" customWidth="1"/>
    <col min="19" max="19" width="19.54296875" style="1" customWidth="1"/>
    <col min="20" max="16384" width="23.453125" style="1"/>
  </cols>
  <sheetData>
    <row r="1" spans="1:11" ht="28" customHeight="1" x14ac:dyDescent="0.35">
      <c r="A1" s="39" t="s">
        <v>4</v>
      </c>
      <c r="B1" s="39"/>
      <c r="C1" s="39"/>
      <c r="D1" s="39"/>
      <c r="E1" s="39"/>
      <c r="F1" s="39"/>
      <c r="G1" s="39"/>
    </row>
    <row r="2" spans="1:11" ht="28" customHeight="1" x14ac:dyDescent="0.35">
      <c r="A2" s="2" t="s">
        <v>0</v>
      </c>
      <c r="B2" s="2" t="s">
        <v>33</v>
      </c>
      <c r="C2" s="2" t="s">
        <v>32</v>
      </c>
      <c r="D2" s="2" t="s">
        <v>34</v>
      </c>
      <c r="E2" s="1" t="s">
        <v>18</v>
      </c>
      <c r="F2" s="2" t="s">
        <v>2</v>
      </c>
      <c r="G2" s="3" t="s">
        <v>3</v>
      </c>
      <c r="H2" s="2" t="s">
        <v>21</v>
      </c>
      <c r="I2" s="2" t="s">
        <v>20</v>
      </c>
      <c r="K2" s="7" t="s">
        <v>82</v>
      </c>
    </row>
    <row r="3" spans="1:11" s="7" customFormat="1" ht="28" customHeight="1" x14ac:dyDescent="0.35">
      <c r="A3" s="8" t="s">
        <v>5</v>
      </c>
      <c r="B3" s="8">
        <f>F3*H3</f>
        <v>252</v>
      </c>
      <c r="C3" s="8">
        <v>14.8</v>
      </c>
      <c r="D3" s="8">
        <f>-C3*7%+C3</f>
        <v>13.764000000000001</v>
      </c>
      <c r="E3" s="8"/>
      <c r="F3" s="8">
        <v>6</v>
      </c>
      <c r="G3" s="8">
        <f>D3*F3</f>
        <v>82.584000000000003</v>
      </c>
      <c r="H3" s="8">
        <v>42</v>
      </c>
      <c r="I3" s="8">
        <f>D3*F3*H3</f>
        <v>3468.5280000000002</v>
      </c>
      <c r="J3" s="7">
        <f>B3*D3</f>
        <v>3468.5280000000002</v>
      </c>
      <c r="K3" s="7">
        <f>H3*F3</f>
        <v>252</v>
      </c>
    </row>
    <row r="4" spans="1:11" s="7" customFormat="1" ht="28" customHeight="1" x14ac:dyDescent="0.35">
      <c r="A4" s="6" t="s">
        <v>6</v>
      </c>
      <c r="B4" s="8">
        <f t="shared" ref="B4:B17" si="0">F4*H4</f>
        <v>48</v>
      </c>
      <c r="C4" s="6">
        <v>15.8</v>
      </c>
      <c r="D4" s="6">
        <f t="shared" ref="D4:D17" si="1">-C4*7%+C4</f>
        <v>14.694000000000001</v>
      </c>
      <c r="E4" s="6"/>
      <c r="F4" s="6">
        <v>6</v>
      </c>
      <c r="G4" s="6">
        <f t="shared" ref="G4:G16" si="2">D4*F4</f>
        <v>88.164000000000001</v>
      </c>
      <c r="H4" s="6">
        <v>8</v>
      </c>
      <c r="I4" s="6">
        <f t="shared" ref="I4:I16" si="3">D4*F4*H4</f>
        <v>705.31200000000001</v>
      </c>
      <c r="J4" s="7">
        <f t="shared" ref="J4:J17" si="4">B4*D4</f>
        <v>705.31200000000001</v>
      </c>
      <c r="K4" s="7">
        <f t="shared" ref="K4:K17" si="5">H4*F4</f>
        <v>48</v>
      </c>
    </row>
    <row r="5" spans="1:11" s="7" customFormat="1" ht="28" customHeight="1" x14ac:dyDescent="0.35">
      <c r="A5" s="8" t="s">
        <v>7</v>
      </c>
      <c r="B5" s="8">
        <f t="shared" si="0"/>
        <v>36</v>
      </c>
      <c r="C5" s="8">
        <v>16.5</v>
      </c>
      <c r="D5" s="8">
        <f t="shared" si="1"/>
        <v>15.345000000000001</v>
      </c>
      <c r="E5" s="8"/>
      <c r="F5" s="8">
        <v>6</v>
      </c>
      <c r="G5" s="8">
        <f t="shared" si="2"/>
        <v>92.070000000000007</v>
      </c>
      <c r="H5" s="8">
        <v>6</v>
      </c>
      <c r="I5" s="8">
        <f t="shared" si="3"/>
        <v>552.42000000000007</v>
      </c>
      <c r="J5" s="7">
        <f t="shared" si="4"/>
        <v>552.42000000000007</v>
      </c>
      <c r="K5" s="7">
        <f t="shared" si="5"/>
        <v>36</v>
      </c>
    </row>
    <row r="6" spans="1:11" s="7" customFormat="1" ht="28" customHeight="1" x14ac:dyDescent="0.35">
      <c r="A6" s="6" t="s">
        <v>8</v>
      </c>
      <c r="B6" s="8">
        <f t="shared" si="0"/>
        <v>30</v>
      </c>
      <c r="C6" s="6">
        <v>17</v>
      </c>
      <c r="D6" s="6">
        <f t="shared" si="1"/>
        <v>15.81</v>
      </c>
      <c r="E6" s="6"/>
      <c r="F6" s="6">
        <v>6</v>
      </c>
      <c r="G6" s="6">
        <f t="shared" si="2"/>
        <v>94.86</v>
      </c>
      <c r="H6" s="6">
        <v>5</v>
      </c>
      <c r="I6" s="6">
        <f t="shared" si="3"/>
        <v>474.3</v>
      </c>
      <c r="J6" s="7">
        <f t="shared" si="4"/>
        <v>474.3</v>
      </c>
      <c r="K6" s="7">
        <f t="shared" si="5"/>
        <v>30</v>
      </c>
    </row>
    <row r="7" spans="1:11" s="7" customFormat="1" ht="28" customHeight="1" x14ac:dyDescent="0.35">
      <c r="A7" s="8" t="s">
        <v>9</v>
      </c>
      <c r="B7" s="8">
        <f t="shared" si="0"/>
        <v>30</v>
      </c>
      <c r="C7" s="8">
        <v>37</v>
      </c>
      <c r="D7" s="8">
        <f t="shared" si="1"/>
        <v>34.409999999999997</v>
      </c>
      <c r="E7" s="8"/>
      <c r="F7" s="8">
        <v>6</v>
      </c>
      <c r="G7" s="8">
        <f t="shared" si="2"/>
        <v>206.45999999999998</v>
      </c>
      <c r="H7" s="8">
        <v>5</v>
      </c>
      <c r="I7" s="8">
        <f t="shared" si="3"/>
        <v>1032.3</v>
      </c>
      <c r="J7" s="7">
        <f t="shared" si="4"/>
        <v>1032.3</v>
      </c>
      <c r="K7" s="7">
        <f t="shared" si="5"/>
        <v>30</v>
      </c>
    </row>
    <row r="8" spans="1:11" s="7" customFormat="1" ht="28" customHeight="1" x14ac:dyDescent="0.35">
      <c r="A8" s="6" t="s">
        <v>10</v>
      </c>
      <c r="B8" s="8">
        <f t="shared" si="0"/>
        <v>36</v>
      </c>
      <c r="C8" s="6">
        <v>39</v>
      </c>
      <c r="D8" s="6">
        <f t="shared" si="1"/>
        <v>36.269999999999996</v>
      </c>
      <c r="E8" s="6"/>
      <c r="F8" s="6">
        <v>6</v>
      </c>
      <c r="G8" s="6">
        <f t="shared" si="2"/>
        <v>217.61999999999998</v>
      </c>
      <c r="H8" s="6">
        <v>6</v>
      </c>
      <c r="I8" s="6">
        <f t="shared" si="3"/>
        <v>1305.7199999999998</v>
      </c>
      <c r="J8" s="7">
        <f t="shared" si="4"/>
        <v>1305.7199999999998</v>
      </c>
      <c r="K8" s="7">
        <f t="shared" si="5"/>
        <v>36</v>
      </c>
    </row>
    <row r="9" spans="1:11" s="7" customFormat="1" ht="28" customHeight="1" x14ac:dyDescent="0.35">
      <c r="A9" s="8" t="s">
        <v>11</v>
      </c>
      <c r="B9" s="8">
        <f t="shared" si="0"/>
        <v>36</v>
      </c>
      <c r="C9" s="8">
        <v>47</v>
      </c>
      <c r="D9" s="8">
        <f t="shared" si="1"/>
        <v>43.71</v>
      </c>
      <c r="E9" s="8"/>
      <c r="F9" s="8">
        <v>6</v>
      </c>
      <c r="G9" s="8">
        <f t="shared" si="2"/>
        <v>262.26</v>
      </c>
      <c r="H9" s="8">
        <v>6</v>
      </c>
      <c r="I9" s="8">
        <f t="shared" si="3"/>
        <v>1573.56</v>
      </c>
      <c r="J9" s="7">
        <f t="shared" si="4"/>
        <v>1573.56</v>
      </c>
      <c r="K9" s="7">
        <f t="shared" si="5"/>
        <v>36</v>
      </c>
    </row>
    <row r="10" spans="1:11" s="7" customFormat="1" ht="28" customHeight="1" x14ac:dyDescent="0.35">
      <c r="A10" s="6" t="s">
        <v>12</v>
      </c>
      <c r="B10" s="8">
        <f t="shared" si="0"/>
        <v>12</v>
      </c>
      <c r="C10" s="6">
        <v>55</v>
      </c>
      <c r="D10" s="6">
        <f t="shared" si="1"/>
        <v>51.15</v>
      </c>
      <c r="E10" s="6"/>
      <c r="F10" s="6">
        <v>6</v>
      </c>
      <c r="G10" s="6">
        <f t="shared" si="2"/>
        <v>306.89999999999998</v>
      </c>
      <c r="H10" s="6">
        <v>2</v>
      </c>
      <c r="I10" s="6">
        <f t="shared" si="3"/>
        <v>613.79999999999995</v>
      </c>
      <c r="J10" s="7">
        <f t="shared" si="4"/>
        <v>613.79999999999995</v>
      </c>
      <c r="K10" s="7">
        <f t="shared" si="5"/>
        <v>12</v>
      </c>
    </row>
    <row r="11" spans="1:11" s="7" customFormat="1" ht="28" customHeight="1" x14ac:dyDescent="0.35">
      <c r="A11" s="8" t="s">
        <v>13</v>
      </c>
      <c r="B11" s="8">
        <f t="shared" si="0"/>
        <v>84</v>
      </c>
      <c r="C11" s="8">
        <v>55</v>
      </c>
      <c r="D11" s="8">
        <f t="shared" si="1"/>
        <v>51.15</v>
      </c>
      <c r="E11" s="8"/>
      <c r="F11" s="8">
        <v>6</v>
      </c>
      <c r="G11" s="8">
        <f t="shared" si="2"/>
        <v>306.89999999999998</v>
      </c>
      <c r="H11" s="8">
        <v>14</v>
      </c>
      <c r="I11" s="8">
        <f t="shared" si="3"/>
        <v>4296.5999999999995</v>
      </c>
      <c r="J11" s="7">
        <f t="shared" si="4"/>
        <v>4296.5999999999995</v>
      </c>
      <c r="K11" s="7">
        <f t="shared" si="5"/>
        <v>84</v>
      </c>
    </row>
    <row r="12" spans="1:11" s="7" customFormat="1" ht="28" customHeight="1" x14ac:dyDescent="0.35">
      <c r="A12" s="6" t="s">
        <v>14</v>
      </c>
      <c r="B12" s="8">
        <f t="shared" si="0"/>
        <v>30</v>
      </c>
      <c r="C12" s="6">
        <v>55</v>
      </c>
      <c r="D12" s="6">
        <f t="shared" si="1"/>
        <v>51.15</v>
      </c>
      <c r="E12" s="6"/>
      <c r="F12" s="6">
        <v>6</v>
      </c>
      <c r="G12" s="6">
        <f t="shared" si="2"/>
        <v>306.89999999999998</v>
      </c>
      <c r="H12" s="6">
        <v>5</v>
      </c>
      <c r="I12" s="6">
        <f t="shared" si="3"/>
        <v>1534.5</v>
      </c>
      <c r="J12" s="7">
        <f t="shared" si="4"/>
        <v>1534.5</v>
      </c>
      <c r="K12" s="7">
        <f t="shared" si="5"/>
        <v>30</v>
      </c>
    </row>
    <row r="13" spans="1:11" s="7" customFormat="1" ht="28" customHeight="1" x14ac:dyDescent="0.35">
      <c r="A13" s="8" t="s">
        <v>15</v>
      </c>
      <c r="B13" s="8">
        <f t="shared" si="0"/>
        <v>30</v>
      </c>
      <c r="C13" s="8">
        <v>71</v>
      </c>
      <c r="D13" s="8">
        <f t="shared" si="1"/>
        <v>66.03</v>
      </c>
      <c r="E13" s="8"/>
      <c r="F13" s="8">
        <v>6</v>
      </c>
      <c r="G13" s="8">
        <f t="shared" si="2"/>
        <v>396.18</v>
      </c>
      <c r="H13" s="8">
        <v>5</v>
      </c>
      <c r="I13" s="8">
        <f t="shared" si="3"/>
        <v>1980.9</v>
      </c>
      <c r="J13" s="7">
        <f t="shared" si="4"/>
        <v>1980.9</v>
      </c>
      <c r="K13" s="7">
        <f t="shared" si="5"/>
        <v>30</v>
      </c>
    </row>
    <row r="14" spans="1:11" s="7" customFormat="1" ht="28" customHeight="1" x14ac:dyDescent="0.35">
      <c r="A14" s="6" t="s">
        <v>16</v>
      </c>
      <c r="B14" s="8">
        <f t="shared" si="0"/>
        <v>12</v>
      </c>
      <c r="C14" s="6">
        <v>71</v>
      </c>
      <c r="D14" s="6">
        <f t="shared" si="1"/>
        <v>66.03</v>
      </c>
      <c r="E14" s="6"/>
      <c r="F14" s="6">
        <v>6</v>
      </c>
      <c r="G14" s="6">
        <f t="shared" si="2"/>
        <v>396.18</v>
      </c>
      <c r="H14" s="6">
        <v>2</v>
      </c>
      <c r="I14" s="6">
        <f t="shared" si="3"/>
        <v>792.36</v>
      </c>
      <c r="J14" s="7">
        <f t="shared" si="4"/>
        <v>792.36</v>
      </c>
      <c r="K14" s="7">
        <f t="shared" si="5"/>
        <v>12</v>
      </c>
    </row>
    <row r="15" spans="1:11" s="7" customFormat="1" ht="28" customHeight="1" x14ac:dyDescent="0.35">
      <c r="A15" s="8" t="s">
        <v>17</v>
      </c>
      <c r="B15" s="8">
        <f t="shared" si="0"/>
        <v>9</v>
      </c>
      <c r="C15" s="8">
        <v>234</v>
      </c>
      <c r="D15" s="8">
        <f t="shared" si="1"/>
        <v>217.62</v>
      </c>
      <c r="E15" s="8"/>
      <c r="F15" s="8">
        <v>3</v>
      </c>
      <c r="G15" s="8">
        <f t="shared" si="2"/>
        <v>652.86</v>
      </c>
      <c r="H15" s="8">
        <v>3</v>
      </c>
      <c r="I15" s="8">
        <f t="shared" si="3"/>
        <v>1958.58</v>
      </c>
      <c r="J15" s="7">
        <f t="shared" si="4"/>
        <v>1958.58</v>
      </c>
      <c r="K15" s="7">
        <f t="shared" si="5"/>
        <v>9</v>
      </c>
    </row>
    <row r="16" spans="1:11" s="7" customFormat="1" ht="28" customHeight="1" x14ac:dyDescent="0.35">
      <c r="A16" s="6" t="s">
        <v>19</v>
      </c>
      <c r="B16" s="8">
        <f t="shared" si="0"/>
        <v>33</v>
      </c>
      <c r="C16" s="6">
        <v>526</v>
      </c>
      <c r="D16" s="6">
        <f t="shared" si="1"/>
        <v>489.18</v>
      </c>
      <c r="E16" s="6"/>
      <c r="F16" s="6">
        <v>3</v>
      </c>
      <c r="G16" s="6">
        <f t="shared" si="2"/>
        <v>1467.54</v>
      </c>
      <c r="H16" s="6">
        <v>11</v>
      </c>
      <c r="I16" s="6">
        <f t="shared" si="3"/>
        <v>16142.939999999999</v>
      </c>
      <c r="J16" s="7">
        <f t="shared" si="4"/>
        <v>16142.94</v>
      </c>
      <c r="K16" s="7">
        <f t="shared" si="5"/>
        <v>33</v>
      </c>
    </row>
    <row r="17" spans="1:17" s="5" customFormat="1" ht="28" customHeight="1" x14ac:dyDescent="0.35">
      <c r="A17" s="9" t="s">
        <v>35</v>
      </c>
      <c r="B17" s="8">
        <f t="shared" si="0"/>
        <v>6</v>
      </c>
      <c r="C17" s="9">
        <v>1072</v>
      </c>
      <c r="D17" s="6">
        <f t="shared" si="1"/>
        <v>996.96</v>
      </c>
      <c r="E17" s="8">
        <f>-C17*7%+C17</f>
        <v>996.96</v>
      </c>
      <c r="F17" s="9">
        <v>3</v>
      </c>
      <c r="G17" s="9">
        <f>E17*F17</f>
        <v>2990.88</v>
      </c>
      <c r="H17" s="9">
        <v>2</v>
      </c>
      <c r="I17" s="8">
        <f>H17*F17*E17</f>
        <v>5981.76</v>
      </c>
      <c r="J17" s="7">
        <f t="shared" si="4"/>
        <v>5981.76</v>
      </c>
      <c r="K17" s="7">
        <f t="shared" si="5"/>
        <v>6</v>
      </c>
    </row>
    <row r="18" spans="1:17" s="5" customFormat="1" ht="28" customHeight="1" x14ac:dyDescent="0.35">
      <c r="A18" s="4"/>
      <c r="B18" s="4"/>
      <c r="C18" s="4"/>
      <c r="D18" s="4"/>
      <c r="E18" s="4"/>
      <c r="F18" s="4"/>
      <c r="G18" s="4"/>
      <c r="H18" s="4">
        <f>SUM(H3:H17)</f>
        <v>122</v>
      </c>
      <c r="I18" s="20">
        <f>SUM(I3:I17)</f>
        <v>42413.579999999994</v>
      </c>
      <c r="J18" s="5">
        <f>SUM(J3:J17)</f>
        <v>42413.58</v>
      </c>
      <c r="K18" s="7">
        <f>SUM(K3:K17)</f>
        <v>684</v>
      </c>
    </row>
    <row r="19" spans="1:17" s="5" customFormat="1" ht="28" customHeight="1" x14ac:dyDescent="0.35"/>
    <row r="20" spans="1:17" ht="28" customHeight="1" x14ac:dyDescent="0.35">
      <c r="A20" s="11">
        <v>2021</v>
      </c>
      <c r="B20" s="1" t="s">
        <v>80</v>
      </c>
    </row>
    <row r="21" spans="1:17" ht="28" customHeight="1" x14ac:dyDescent="0.35">
      <c r="A21" s="12" t="s">
        <v>0</v>
      </c>
      <c r="B21" s="1" t="s">
        <v>33</v>
      </c>
      <c r="C21" s="1" t="s">
        <v>36</v>
      </c>
      <c r="D21" s="1" t="s">
        <v>40</v>
      </c>
      <c r="E21" s="1" t="s">
        <v>37</v>
      </c>
      <c r="F21" s="33" t="s">
        <v>59</v>
      </c>
      <c r="G21" s="31" t="s">
        <v>55</v>
      </c>
      <c r="H21" s="31" t="s">
        <v>56</v>
      </c>
      <c r="I21" s="31" t="s">
        <v>57</v>
      </c>
      <c r="J21" s="34" t="s">
        <v>42</v>
      </c>
      <c r="K21" s="33" t="s">
        <v>60</v>
      </c>
      <c r="L21" s="33" t="s">
        <v>61</v>
      </c>
      <c r="M21" s="33" t="s">
        <v>62</v>
      </c>
      <c r="N21" s="33" t="s">
        <v>48</v>
      </c>
      <c r="O21" s="33" t="s">
        <v>63</v>
      </c>
      <c r="P21" s="35" t="s">
        <v>81</v>
      </c>
      <c r="Q21" s="1" t="s">
        <v>85</v>
      </c>
    </row>
    <row r="22" spans="1:17" ht="28" customHeight="1" x14ac:dyDescent="0.35">
      <c r="A22" s="13" t="s">
        <v>5</v>
      </c>
      <c r="B22" s="21">
        <f>SUM(C22:P22)</f>
        <v>894</v>
      </c>
      <c r="C22" s="2">
        <v>114</v>
      </c>
      <c r="D22" s="2">
        <v>240</v>
      </c>
      <c r="E22" s="2">
        <v>120</v>
      </c>
      <c r="F22" s="32">
        <v>48</v>
      </c>
      <c r="G22" s="2">
        <v>60</v>
      </c>
      <c r="H22" s="2">
        <v>36</v>
      </c>
      <c r="I22" s="2">
        <v>72</v>
      </c>
      <c r="J22" s="24"/>
      <c r="K22" s="2">
        <v>72</v>
      </c>
      <c r="L22" s="2">
        <v>24</v>
      </c>
      <c r="M22" s="2">
        <v>36</v>
      </c>
      <c r="N22" s="2">
        <v>24</v>
      </c>
      <c r="O22" s="2">
        <v>36</v>
      </c>
      <c r="P22" s="2">
        <v>12</v>
      </c>
      <c r="Q22" s="1">
        <f>J22+P22+F22+M22+K22+L22+N22+O22</f>
        <v>252</v>
      </c>
    </row>
    <row r="23" spans="1:17" ht="28" customHeight="1" x14ac:dyDescent="0.35">
      <c r="A23" s="14" t="s">
        <v>6</v>
      </c>
      <c r="B23" s="21">
        <f t="shared" ref="B23:B37" si="6">SUM(C23:P23)</f>
        <v>48</v>
      </c>
      <c r="C23" s="2"/>
      <c r="D23" s="2"/>
      <c r="E23" s="2"/>
      <c r="F23" s="32"/>
      <c r="G23" s="2"/>
      <c r="H23" s="2"/>
      <c r="I23" s="2"/>
      <c r="J23" s="24"/>
      <c r="K23" s="2"/>
      <c r="L23" s="2"/>
      <c r="M23" s="2">
        <v>24</v>
      </c>
      <c r="N23" s="2">
        <v>24</v>
      </c>
      <c r="O23" s="2"/>
      <c r="P23" s="2"/>
      <c r="Q23" s="1">
        <f t="shared" ref="Q23:Q37" si="7">J23+P23+F23+M23+K23+L23+N23+O23</f>
        <v>48</v>
      </c>
    </row>
    <row r="24" spans="1:17" ht="28" customHeight="1" x14ac:dyDescent="0.35">
      <c r="A24" s="13" t="s">
        <v>7</v>
      </c>
      <c r="B24" s="21">
        <f t="shared" si="6"/>
        <v>180</v>
      </c>
      <c r="C24" s="2">
        <v>24</v>
      </c>
      <c r="D24" s="2">
        <v>120</v>
      </c>
      <c r="E24" s="2"/>
      <c r="F24" s="32"/>
      <c r="G24" s="2"/>
      <c r="H24" s="2"/>
      <c r="I24" s="2"/>
      <c r="J24" s="24">
        <v>24</v>
      </c>
      <c r="K24" s="2">
        <v>12</v>
      </c>
      <c r="L24" s="2"/>
      <c r="M24" s="2"/>
      <c r="N24" s="2"/>
      <c r="O24" s="2"/>
      <c r="P24" s="2"/>
      <c r="Q24" s="1">
        <f t="shared" si="7"/>
        <v>36</v>
      </c>
    </row>
    <row r="25" spans="1:17" ht="28" customHeight="1" x14ac:dyDescent="0.35">
      <c r="A25" s="14" t="s">
        <v>8</v>
      </c>
      <c r="B25" s="21">
        <f t="shared" si="6"/>
        <v>150</v>
      </c>
      <c r="C25" s="2">
        <v>24</v>
      </c>
      <c r="D25" s="2">
        <v>48</v>
      </c>
      <c r="E25" s="2">
        <v>24</v>
      </c>
      <c r="F25" s="36">
        <v>12</v>
      </c>
      <c r="G25" s="2"/>
      <c r="H25" s="2">
        <v>12</v>
      </c>
      <c r="I25" s="2">
        <v>12</v>
      </c>
      <c r="J25" s="37">
        <v>6</v>
      </c>
      <c r="K25" s="2"/>
      <c r="L25" s="38">
        <v>12</v>
      </c>
      <c r="M25" s="2"/>
      <c r="N25" s="2"/>
      <c r="O25" s="2"/>
      <c r="P25" s="2"/>
      <c r="Q25" s="1">
        <f t="shared" si="7"/>
        <v>30</v>
      </c>
    </row>
    <row r="26" spans="1:17" ht="28" customHeight="1" x14ac:dyDescent="0.35">
      <c r="A26" s="13" t="s">
        <v>9</v>
      </c>
      <c r="B26" s="21">
        <f t="shared" si="6"/>
        <v>198</v>
      </c>
      <c r="C26" s="2">
        <v>36</v>
      </c>
      <c r="D26" s="2">
        <v>72</v>
      </c>
      <c r="E26" s="2"/>
      <c r="F26" s="32"/>
      <c r="G26" s="2"/>
      <c r="H26" s="2"/>
      <c r="I26" s="2">
        <v>60</v>
      </c>
      <c r="J26" s="24"/>
      <c r="K26" s="2">
        <v>12</v>
      </c>
      <c r="L26" s="2"/>
      <c r="M26" s="2"/>
      <c r="N26" s="2"/>
      <c r="O26" s="2">
        <v>18</v>
      </c>
      <c r="P26" s="2"/>
      <c r="Q26" s="1">
        <f t="shared" si="7"/>
        <v>30</v>
      </c>
    </row>
    <row r="27" spans="1:17" ht="28" customHeight="1" x14ac:dyDescent="0.35">
      <c r="A27" s="14" t="s">
        <v>10</v>
      </c>
      <c r="B27" s="21">
        <f t="shared" si="6"/>
        <v>90</v>
      </c>
      <c r="C27" s="2"/>
      <c r="D27" s="2"/>
      <c r="E27" s="2">
        <v>36</v>
      </c>
      <c r="F27" s="32">
        <v>6</v>
      </c>
      <c r="G27" s="2">
        <v>18</v>
      </c>
      <c r="H27" s="2"/>
      <c r="I27" s="2"/>
      <c r="J27" s="24"/>
      <c r="K27" s="2">
        <v>18</v>
      </c>
      <c r="L27" s="2"/>
      <c r="M27" s="2">
        <v>6</v>
      </c>
      <c r="N27" s="2">
        <v>6</v>
      </c>
      <c r="O27" s="2"/>
      <c r="P27" s="2"/>
      <c r="Q27" s="1">
        <f t="shared" si="7"/>
        <v>36</v>
      </c>
    </row>
    <row r="28" spans="1:17" ht="28" customHeight="1" x14ac:dyDescent="0.35">
      <c r="A28" s="13" t="s">
        <v>11</v>
      </c>
      <c r="B28" s="21">
        <f t="shared" si="6"/>
        <v>96</v>
      </c>
      <c r="C28" s="2"/>
      <c r="D28" s="2">
        <v>18</v>
      </c>
      <c r="E28" s="2"/>
      <c r="F28" s="32"/>
      <c r="G28" s="2">
        <v>24</v>
      </c>
      <c r="H28" s="2"/>
      <c r="I28" s="2">
        <v>18</v>
      </c>
      <c r="J28" s="24">
        <v>12</v>
      </c>
      <c r="K28" s="2"/>
      <c r="L28" s="2"/>
      <c r="M28" s="2">
        <v>6</v>
      </c>
      <c r="N28" s="2">
        <v>6</v>
      </c>
      <c r="O28" s="2"/>
      <c r="P28" s="2">
        <v>12</v>
      </c>
      <c r="Q28" s="1">
        <f t="shared" si="7"/>
        <v>36</v>
      </c>
    </row>
    <row r="29" spans="1:17" ht="28" customHeight="1" x14ac:dyDescent="0.35">
      <c r="A29" s="14" t="s">
        <v>12</v>
      </c>
      <c r="B29" s="21">
        <f t="shared" si="6"/>
        <v>108</v>
      </c>
      <c r="C29" s="2">
        <v>18</v>
      </c>
      <c r="D29" s="2"/>
      <c r="E29" s="2">
        <v>30</v>
      </c>
      <c r="F29" s="32"/>
      <c r="G29" s="2"/>
      <c r="H29" s="2">
        <v>48</v>
      </c>
      <c r="I29" s="2"/>
      <c r="J29" s="24"/>
      <c r="K29" s="2"/>
      <c r="L29" s="2">
        <v>6</v>
      </c>
      <c r="M29" s="2"/>
      <c r="N29" s="2"/>
      <c r="O29" s="2">
        <v>6</v>
      </c>
      <c r="P29" s="2"/>
      <c r="Q29" s="1">
        <f t="shared" si="7"/>
        <v>12</v>
      </c>
    </row>
    <row r="30" spans="1:17" ht="28" customHeight="1" x14ac:dyDescent="0.35">
      <c r="A30" s="13" t="s">
        <v>13</v>
      </c>
      <c r="B30" s="21">
        <f t="shared" si="6"/>
        <v>366</v>
      </c>
      <c r="C30" s="2">
        <v>36</v>
      </c>
      <c r="D30" s="2">
        <v>96</v>
      </c>
      <c r="E30" s="2">
        <v>54</v>
      </c>
      <c r="F30" s="32">
        <v>12</v>
      </c>
      <c r="G30" s="2"/>
      <c r="H30" s="2">
        <v>42</v>
      </c>
      <c r="I30" s="2">
        <v>54</v>
      </c>
      <c r="J30" s="24">
        <v>36</v>
      </c>
      <c r="K30" s="2">
        <v>12</v>
      </c>
      <c r="L30" s="2"/>
      <c r="M30" s="2">
        <v>6</v>
      </c>
      <c r="N30" s="2">
        <v>6</v>
      </c>
      <c r="O30" s="2"/>
      <c r="P30" s="2">
        <v>12</v>
      </c>
      <c r="Q30" s="1">
        <f t="shared" si="7"/>
        <v>84</v>
      </c>
    </row>
    <row r="31" spans="1:17" ht="28" customHeight="1" x14ac:dyDescent="0.35">
      <c r="A31" s="14" t="s">
        <v>14</v>
      </c>
      <c r="B31" s="21">
        <f t="shared" si="6"/>
        <v>96</v>
      </c>
      <c r="C31" s="2"/>
      <c r="D31" s="2"/>
      <c r="E31" s="2"/>
      <c r="F31" s="32"/>
      <c r="G31" s="2">
        <v>18</v>
      </c>
      <c r="H31" s="2">
        <v>48</v>
      </c>
      <c r="I31" s="2"/>
      <c r="J31" s="24"/>
      <c r="K31" s="2"/>
      <c r="L31" s="2">
        <v>6</v>
      </c>
      <c r="M31" s="2"/>
      <c r="N31" s="2"/>
      <c r="O31" s="2">
        <v>24</v>
      </c>
      <c r="P31" s="2"/>
      <c r="Q31" s="1">
        <f t="shared" si="7"/>
        <v>30</v>
      </c>
    </row>
    <row r="32" spans="1:17" ht="28" customHeight="1" x14ac:dyDescent="0.35">
      <c r="A32" s="13" t="s">
        <v>15</v>
      </c>
      <c r="B32" s="21">
        <f t="shared" si="6"/>
        <v>84</v>
      </c>
      <c r="C32" s="2">
        <v>18</v>
      </c>
      <c r="D32" s="2"/>
      <c r="E32" s="2"/>
      <c r="F32" s="32"/>
      <c r="G32" s="2">
        <v>36</v>
      </c>
      <c r="H32" s="2"/>
      <c r="I32" s="2"/>
      <c r="J32" s="24"/>
      <c r="K32" s="2"/>
      <c r="L32" s="2">
        <v>30</v>
      </c>
      <c r="M32" s="2"/>
      <c r="N32" s="2"/>
      <c r="O32" s="2"/>
      <c r="P32" s="2"/>
      <c r="Q32" s="1">
        <f t="shared" si="7"/>
        <v>30</v>
      </c>
    </row>
    <row r="33" spans="1:22" ht="28" customHeight="1" x14ac:dyDescent="0.35">
      <c r="A33" s="14" t="s">
        <v>16</v>
      </c>
      <c r="B33" s="21">
        <f t="shared" si="6"/>
        <v>24</v>
      </c>
      <c r="C33" s="2"/>
      <c r="D33" s="2">
        <v>12</v>
      </c>
      <c r="E33" s="2"/>
      <c r="F33" s="32">
        <v>12</v>
      </c>
      <c r="G33" s="2"/>
      <c r="H33" s="2"/>
      <c r="I33" s="2"/>
      <c r="J33" s="24"/>
      <c r="K33" s="2"/>
      <c r="L33" s="2"/>
      <c r="M33" s="2"/>
      <c r="N33" s="2"/>
      <c r="O33" s="2"/>
      <c r="P33" s="2"/>
      <c r="Q33" s="1">
        <f t="shared" si="7"/>
        <v>12</v>
      </c>
    </row>
    <row r="34" spans="1:22" ht="28" customHeight="1" x14ac:dyDescent="0.35">
      <c r="A34" s="13" t="s">
        <v>17</v>
      </c>
      <c r="B34" s="21">
        <f t="shared" si="6"/>
        <v>42</v>
      </c>
      <c r="C34" s="2">
        <v>3</v>
      </c>
      <c r="D34" s="2">
        <v>6</v>
      </c>
      <c r="E34" s="2">
        <v>12</v>
      </c>
      <c r="F34" s="32"/>
      <c r="G34" s="2">
        <v>3</v>
      </c>
      <c r="H34" s="2">
        <v>9</v>
      </c>
      <c r="I34" s="2"/>
      <c r="J34" s="24">
        <v>3</v>
      </c>
      <c r="K34" s="2"/>
      <c r="L34" s="2"/>
      <c r="M34" s="2"/>
      <c r="N34" s="2"/>
      <c r="O34" s="2">
        <v>3</v>
      </c>
      <c r="P34" s="2">
        <v>3</v>
      </c>
      <c r="Q34" s="1">
        <f t="shared" si="7"/>
        <v>9</v>
      </c>
    </row>
    <row r="35" spans="1:22" ht="28" customHeight="1" x14ac:dyDescent="0.35">
      <c r="A35" s="14" t="s">
        <v>19</v>
      </c>
      <c r="B35" s="21">
        <f t="shared" si="6"/>
        <v>117</v>
      </c>
      <c r="C35" s="2">
        <v>6</v>
      </c>
      <c r="D35" s="2">
        <v>36</v>
      </c>
      <c r="E35" s="2">
        <v>18</v>
      </c>
      <c r="F35" s="36">
        <v>9</v>
      </c>
      <c r="G35" s="2">
        <v>18</v>
      </c>
      <c r="H35" s="2">
        <v>6</v>
      </c>
      <c r="I35" s="2"/>
      <c r="J35" s="37">
        <v>3</v>
      </c>
      <c r="K35" s="38">
        <v>6</v>
      </c>
      <c r="L35" s="38">
        <v>6</v>
      </c>
      <c r="M35" s="38">
        <v>3</v>
      </c>
      <c r="N35" s="2">
        <v>3</v>
      </c>
      <c r="O35" s="2">
        <v>3</v>
      </c>
      <c r="P35" s="2"/>
      <c r="Q35" s="1">
        <f t="shared" si="7"/>
        <v>33</v>
      </c>
    </row>
    <row r="36" spans="1:22" ht="28" customHeight="1" x14ac:dyDescent="0.35">
      <c r="A36" s="15" t="s">
        <v>39</v>
      </c>
      <c r="B36" s="21">
        <f t="shared" si="6"/>
        <v>3</v>
      </c>
      <c r="C36" s="2">
        <v>3</v>
      </c>
      <c r="D36" s="2"/>
      <c r="E36" s="2"/>
      <c r="F36" s="32"/>
      <c r="G36" s="2"/>
      <c r="H36" s="2"/>
      <c r="I36" s="2"/>
      <c r="J36" s="24"/>
      <c r="K36" s="2"/>
      <c r="L36" s="2"/>
      <c r="M36" s="2"/>
      <c r="N36" s="2"/>
      <c r="O36" s="2"/>
      <c r="P36" s="2"/>
      <c r="Q36" s="1">
        <f t="shared" si="7"/>
        <v>0</v>
      </c>
    </row>
    <row r="37" spans="1:22" ht="28" customHeight="1" x14ac:dyDescent="0.35">
      <c r="A37" s="15" t="s">
        <v>35</v>
      </c>
      <c r="B37" s="21">
        <f t="shared" si="6"/>
        <v>6</v>
      </c>
      <c r="C37" s="2"/>
      <c r="D37" s="2"/>
      <c r="E37" s="2"/>
      <c r="F37" s="32"/>
      <c r="G37" s="2"/>
      <c r="H37" s="2"/>
      <c r="I37" s="2"/>
      <c r="J37" s="24"/>
      <c r="K37" s="38">
        <v>3</v>
      </c>
      <c r="L37" s="2"/>
      <c r="M37" s="2"/>
      <c r="N37" s="2"/>
      <c r="O37" s="2"/>
      <c r="P37" s="38">
        <v>3</v>
      </c>
      <c r="Q37" s="1">
        <f t="shared" si="7"/>
        <v>6</v>
      </c>
    </row>
    <row r="38" spans="1:22" ht="28" customHeight="1" x14ac:dyDescent="0.35">
      <c r="B38" s="1">
        <f>SUM(B22:B37)</f>
        <v>2502</v>
      </c>
      <c r="C38" s="1">
        <f>SUM(C22:C37)</f>
        <v>282</v>
      </c>
      <c r="D38" s="1">
        <f t="shared" ref="D38:P38" si="8">SUM(D22:D37)</f>
        <v>648</v>
      </c>
      <c r="E38" s="1">
        <f t="shared" si="8"/>
        <v>294</v>
      </c>
      <c r="F38" s="1">
        <f t="shared" si="8"/>
        <v>99</v>
      </c>
      <c r="G38" s="1">
        <f t="shared" si="8"/>
        <v>177</v>
      </c>
      <c r="H38" s="1">
        <f t="shared" si="8"/>
        <v>201</v>
      </c>
      <c r="I38" s="1">
        <f t="shared" si="8"/>
        <v>216</v>
      </c>
      <c r="J38" s="1">
        <f t="shared" si="8"/>
        <v>84</v>
      </c>
      <c r="K38" s="1">
        <f t="shared" si="8"/>
        <v>135</v>
      </c>
      <c r="L38" s="1">
        <f t="shared" si="8"/>
        <v>84</v>
      </c>
      <c r="M38" s="1">
        <f t="shared" si="8"/>
        <v>81</v>
      </c>
      <c r="N38" s="1">
        <f t="shared" si="8"/>
        <v>69</v>
      </c>
      <c r="O38" s="1">
        <f t="shared" si="8"/>
        <v>90</v>
      </c>
      <c r="P38" s="1">
        <f t="shared" si="8"/>
        <v>42</v>
      </c>
      <c r="Q38" s="1">
        <f>SUM(C38:P38)</f>
        <v>2502</v>
      </c>
    </row>
    <row r="39" spans="1:22" ht="28" customHeight="1" x14ac:dyDescent="0.35">
      <c r="A39" s="11" t="s">
        <v>58</v>
      </c>
      <c r="B39" s="1" t="s">
        <v>82</v>
      </c>
      <c r="Q39" s="1" t="s">
        <v>69</v>
      </c>
      <c r="S39" s="1" t="s">
        <v>84</v>
      </c>
    </row>
    <row r="40" spans="1:22" ht="28" customHeight="1" x14ac:dyDescent="0.35">
      <c r="A40" s="12" t="s">
        <v>0</v>
      </c>
      <c r="B40" s="1" t="s">
        <v>33</v>
      </c>
      <c r="C40" s="1" t="s">
        <v>36</v>
      </c>
      <c r="D40" s="1" t="s">
        <v>40</v>
      </c>
      <c r="E40" s="1" t="s">
        <v>37</v>
      </c>
      <c r="F40" s="11" t="s">
        <v>59</v>
      </c>
      <c r="G40" s="1" t="s">
        <v>55</v>
      </c>
      <c r="H40" s="1" t="s">
        <v>56</v>
      </c>
      <c r="I40" s="1" t="s">
        <v>57</v>
      </c>
      <c r="J40" s="19" t="s">
        <v>42</v>
      </c>
      <c r="K40" s="11" t="s">
        <v>60</v>
      </c>
      <c r="L40" s="11" t="s">
        <v>61</v>
      </c>
      <c r="M40" s="11" t="s">
        <v>62</v>
      </c>
      <c r="N40" s="11" t="s">
        <v>48</v>
      </c>
      <c r="O40" s="11" t="s">
        <v>63</v>
      </c>
      <c r="P40" s="11" t="s">
        <v>81</v>
      </c>
      <c r="Q40" s="1" t="s">
        <v>68</v>
      </c>
      <c r="S40" s="1" t="s">
        <v>83</v>
      </c>
      <c r="T40" s="1" t="s">
        <v>77</v>
      </c>
      <c r="U40" s="1" t="s">
        <v>78</v>
      </c>
      <c r="V40" s="1" t="s">
        <v>79</v>
      </c>
    </row>
    <row r="41" spans="1:22" ht="28" customHeight="1" x14ac:dyDescent="0.35">
      <c r="A41" s="13" t="s">
        <v>5</v>
      </c>
      <c r="B41" s="21">
        <f>SUM(C41:R41)</f>
        <v>900</v>
      </c>
      <c r="C41" s="12">
        <v>108</v>
      </c>
      <c r="D41" s="12">
        <v>240</v>
      </c>
      <c r="E41" s="12">
        <v>120</v>
      </c>
      <c r="F41" s="12">
        <v>48</v>
      </c>
      <c r="G41" s="12">
        <v>60</v>
      </c>
      <c r="H41" s="12">
        <v>36</v>
      </c>
      <c r="I41" s="12">
        <v>72</v>
      </c>
      <c r="J41" s="16">
        <v>12</v>
      </c>
      <c r="K41" s="12">
        <v>60</v>
      </c>
      <c r="L41" s="12">
        <v>24</v>
      </c>
      <c r="M41" s="12">
        <v>36</v>
      </c>
      <c r="N41" s="12">
        <v>24</v>
      </c>
      <c r="O41" s="12">
        <v>36</v>
      </c>
      <c r="P41" s="16"/>
      <c r="Q41" s="12">
        <v>24</v>
      </c>
      <c r="R41" s="2"/>
      <c r="S41" s="29">
        <f>T41*B41</f>
        <v>13500</v>
      </c>
      <c r="T41" s="1">
        <v>15</v>
      </c>
      <c r="U41" s="1">
        <v>14.8</v>
      </c>
      <c r="V41" s="1">
        <f>T41*S41</f>
        <v>202500</v>
      </c>
    </row>
    <row r="42" spans="1:22" ht="28" customHeight="1" x14ac:dyDescent="0.35">
      <c r="A42" s="14" t="s">
        <v>6</v>
      </c>
      <c r="B42" s="21">
        <f t="shared" ref="B42:B60" si="9">SUM(C42:R42)</f>
        <v>204</v>
      </c>
      <c r="C42" s="2"/>
      <c r="D42" s="12"/>
      <c r="E42" s="12">
        <v>48</v>
      </c>
      <c r="F42" s="12"/>
      <c r="G42" s="12">
        <v>24</v>
      </c>
      <c r="H42" s="2"/>
      <c r="I42" s="12">
        <v>36</v>
      </c>
      <c r="J42" s="16"/>
      <c r="K42" s="2"/>
      <c r="L42" s="12"/>
      <c r="M42" s="12">
        <v>36</v>
      </c>
      <c r="N42" s="12">
        <v>36</v>
      </c>
      <c r="O42" s="12">
        <v>24</v>
      </c>
      <c r="P42" s="16"/>
      <c r="Q42" s="12"/>
      <c r="R42" s="2"/>
      <c r="S42" s="29">
        <f t="shared" ref="S42:S60" si="10">T42*B42</f>
        <v>3264</v>
      </c>
      <c r="T42" s="1">
        <v>16</v>
      </c>
      <c r="U42" s="1">
        <v>15.8</v>
      </c>
      <c r="V42" s="1">
        <f t="shared" ref="V42:V60" si="11">T42*S42</f>
        <v>52224</v>
      </c>
    </row>
    <row r="43" spans="1:22" ht="28" customHeight="1" x14ac:dyDescent="0.35">
      <c r="A43" s="13" t="s">
        <v>7</v>
      </c>
      <c r="B43" s="21">
        <f t="shared" si="9"/>
        <v>468</v>
      </c>
      <c r="C43" s="12">
        <v>48</v>
      </c>
      <c r="D43" s="12">
        <v>240</v>
      </c>
      <c r="E43" s="12"/>
      <c r="F43" s="12">
        <v>84</v>
      </c>
      <c r="G43" s="12"/>
      <c r="H43" s="12">
        <v>24</v>
      </c>
      <c r="I43" s="12"/>
      <c r="J43" s="16">
        <v>24</v>
      </c>
      <c r="K43" s="12">
        <v>24</v>
      </c>
      <c r="L43" s="12"/>
      <c r="M43" s="12"/>
      <c r="N43" s="12"/>
      <c r="O43" s="12"/>
      <c r="P43" s="16">
        <v>12</v>
      </c>
      <c r="Q43" s="12">
        <v>12</v>
      </c>
      <c r="R43" s="2"/>
      <c r="S43" s="29">
        <f t="shared" si="10"/>
        <v>7956</v>
      </c>
      <c r="T43" s="1">
        <v>17</v>
      </c>
      <c r="U43" s="1">
        <v>16.5</v>
      </c>
      <c r="V43" s="1">
        <f t="shared" si="11"/>
        <v>135252</v>
      </c>
    </row>
    <row r="44" spans="1:22" ht="28" customHeight="1" x14ac:dyDescent="0.35">
      <c r="A44" s="14" t="s">
        <v>8</v>
      </c>
      <c r="B44" s="21">
        <f t="shared" si="9"/>
        <v>420</v>
      </c>
      <c r="C44" s="12">
        <v>48</v>
      </c>
      <c r="D44" s="12">
        <v>120</v>
      </c>
      <c r="E44" s="12">
        <v>48</v>
      </c>
      <c r="F44" s="12">
        <v>60</v>
      </c>
      <c r="G44" s="12"/>
      <c r="H44" s="12">
        <v>24</v>
      </c>
      <c r="I44" s="12">
        <v>36</v>
      </c>
      <c r="J44" s="16">
        <v>12</v>
      </c>
      <c r="K44" s="12">
        <v>24</v>
      </c>
      <c r="L44" s="12">
        <v>24</v>
      </c>
      <c r="M44" s="12"/>
      <c r="N44" s="12"/>
      <c r="O44" s="12">
        <v>12</v>
      </c>
      <c r="P44" s="16"/>
      <c r="Q44" s="12">
        <v>12</v>
      </c>
      <c r="R44" s="2"/>
      <c r="S44" s="29">
        <f t="shared" si="10"/>
        <v>7560</v>
      </c>
      <c r="T44" s="1">
        <v>18</v>
      </c>
      <c r="U44" s="1">
        <v>17</v>
      </c>
      <c r="V44" s="1">
        <f t="shared" si="11"/>
        <v>136080</v>
      </c>
    </row>
    <row r="45" spans="1:22" ht="28" customHeight="1" x14ac:dyDescent="0.35">
      <c r="A45" s="13" t="s">
        <v>9</v>
      </c>
      <c r="B45" s="21">
        <f t="shared" si="9"/>
        <v>180</v>
      </c>
      <c r="C45" s="12">
        <v>36</v>
      </c>
      <c r="D45" s="12">
        <v>72</v>
      </c>
      <c r="E45" s="12"/>
      <c r="F45" s="12"/>
      <c r="G45" s="12"/>
      <c r="H45" s="12"/>
      <c r="I45" s="12">
        <v>48</v>
      </c>
      <c r="J45" s="16"/>
      <c r="K45" s="12">
        <v>12</v>
      </c>
      <c r="L45" s="12"/>
      <c r="M45" s="12"/>
      <c r="N45" s="12"/>
      <c r="O45" s="12">
        <v>12</v>
      </c>
      <c r="P45" s="16"/>
      <c r="Q45" s="12"/>
      <c r="R45" s="2"/>
      <c r="S45" s="29">
        <f t="shared" si="10"/>
        <v>7020</v>
      </c>
      <c r="T45" s="1">
        <v>39</v>
      </c>
      <c r="U45" s="1">
        <v>37</v>
      </c>
      <c r="V45" s="1">
        <f t="shared" si="11"/>
        <v>273780</v>
      </c>
    </row>
    <row r="46" spans="1:22" ht="28" customHeight="1" x14ac:dyDescent="0.35">
      <c r="A46" s="13" t="s">
        <v>76</v>
      </c>
      <c r="B46" s="21">
        <f t="shared" si="9"/>
        <v>180</v>
      </c>
      <c r="C46" s="12">
        <v>24</v>
      </c>
      <c r="D46" s="12">
        <v>24</v>
      </c>
      <c r="E46" s="12">
        <v>24</v>
      </c>
      <c r="F46" s="12">
        <v>12</v>
      </c>
      <c r="G46" s="12"/>
      <c r="H46" s="12">
        <v>12</v>
      </c>
      <c r="I46" s="12">
        <v>12</v>
      </c>
      <c r="J46" s="16"/>
      <c r="K46" s="12">
        <v>12</v>
      </c>
      <c r="L46" s="12">
        <v>12</v>
      </c>
      <c r="M46" s="12">
        <v>12</v>
      </c>
      <c r="N46" s="12">
        <v>12</v>
      </c>
      <c r="O46" s="12">
        <v>12</v>
      </c>
      <c r="P46" s="16"/>
      <c r="Q46" s="12">
        <v>12</v>
      </c>
      <c r="R46" s="2"/>
      <c r="S46" s="29">
        <f t="shared" si="10"/>
        <v>6840</v>
      </c>
      <c r="T46" s="1">
        <v>38</v>
      </c>
      <c r="V46" s="1">
        <f t="shared" si="11"/>
        <v>259920</v>
      </c>
    </row>
    <row r="47" spans="1:22" ht="28" customHeight="1" x14ac:dyDescent="0.35">
      <c r="A47" s="14" t="s">
        <v>10</v>
      </c>
      <c r="B47" s="21">
        <f t="shared" si="9"/>
        <v>144</v>
      </c>
      <c r="C47" s="12"/>
      <c r="D47" s="12"/>
      <c r="E47" s="12">
        <v>48</v>
      </c>
      <c r="F47" s="12">
        <v>12</v>
      </c>
      <c r="G47" s="12">
        <v>24</v>
      </c>
      <c r="H47" s="12"/>
      <c r="I47" s="12"/>
      <c r="J47" s="16"/>
      <c r="K47" s="12">
        <v>24</v>
      </c>
      <c r="L47" s="12"/>
      <c r="M47" s="12">
        <v>12</v>
      </c>
      <c r="N47" s="12">
        <v>12</v>
      </c>
      <c r="O47" s="12"/>
      <c r="P47" s="16"/>
      <c r="Q47" s="12">
        <v>12</v>
      </c>
      <c r="R47" s="2"/>
      <c r="S47" s="29">
        <f t="shared" si="10"/>
        <v>5760</v>
      </c>
      <c r="T47" s="1">
        <v>40</v>
      </c>
      <c r="U47" s="1">
        <v>39</v>
      </c>
      <c r="V47" s="1">
        <f t="shared" si="11"/>
        <v>230400</v>
      </c>
    </row>
    <row r="48" spans="1:22" ht="28" customHeight="1" x14ac:dyDescent="0.35">
      <c r="A48" s="13" t="s">
        <v>11</v>
      </c>
      <c r="B48" s="21">
        <f t="shared" si="9"/>
        <v>144</v>
      </c>
      <c r="C48" s="12"/>
      <c r="D48" s="12">
        <v>24</v>
      </c>
      <c r="E48" s="12"/>
      <c r="F48" s="12"/>
      <c r="G48" s="12">
        <v>24</v>
      </c>
      <c r="H48" s="12"/>
      <c r="I48" s="12">
        <v>24</v>
      </c>
      <c r="J48" s="16"/>
      <c r="K48" s="12">
        <v>12</v>
      </c>
      <c r="L48" s="12"/>
      <c r="M48" s="12">
        <v>12</v>
      </c>
      <c r="N48" s="12">
        <v>12</v>
      </c>
      <c r="O48" s="12">
        <v>12</v>
      </c>
      <c r="P48" s="16">
        <v>12</v>
      </c>
      <c r="Q48" s="12">
        <v>12</v>
      </c>
      <c r="R48" s="2"/>
      <c r="S48" s="29">
        <f t="shared" si="10"/>
        <v>6912</v>
      </c>
      <c r="T48" s="1">
        <v>48</v>
      </c>
      <c r="U48" s="1">
        <v>47</v>
      </c>
      <c r="V48" s="1">
        <f t="shared" si="11"/>
        <v>331776</v>
      </c>
    </row>
    <row r="49" spans="1:22" ht="28" customHeight="1" x14ac:dyDescent="0.35">
      <c r="A49" s="14" t="s">
        <v>12</v>
      </c>
      <c r="B49" s="21">
        <f t="shared" si="9"/>
        <v>156</v>
      </c>
      <c r="C49" s="12">
        <v>24</v>
      </c>
      <c r="D49" s="12"/>
      <c r="E49" s="12">
        <v>36</v>
      </c>
      <c r="F49" s="12">
        <v>12</v>
      </c>
      <c r="G49" s="12"/>
      <c r="H49" s="12">
        <v>48</v>
      </c>
      <c r="I49" s="12"/>
      <c r="J49" s="16"/>
      <c r="K49" s="12"/>
      <c r="L49" s="12">
        <v>12</v>
      </c>
      <c r="M49" s="12"/>
      <c r="N49" s="12"/>
      <c r="O49" s="12">
        <v>12</v>
      </c>
      <c r="P49" s="16"/>
      <c r="Q49" s="12">
        <v>12</v>
      </c>
      <c r="R49" s="2"/>
      <c r="S49" s="29">
        <f t="shared" si="10"/>
        <v>9360</v>
      </c>
      <c r="T49" s="1">
        <v>60</v>
      </c>
      <c r="U49" s="1">
        <v>55</v>
      </c>
      <c r="V49" s="1">
        <f t="shared" si="11"/>
        <v>561600</v>
      </c>
    </row>
    <row r="50" spans="1:22" ht="28" customHeight="1" x14ac:dyDescent="0.35">
      <c r="A50" s="13" t="s">
        <v>13</v>
      </c>
      <c r="B50" s="21">
        <f t="shared" si="9"/>
        <v>180</v>
      </c>
      <c r="C50" s="12">
        <v>24</v>
      </c>
      <c r="D50" s="12">
        <v>60</v>
      </c>
      <c r="E50" s="12">
        <v>24</v>
      </c>
      <c r="F50" s="12">
        <v>12</v>
      </c>
      <c r="G50" s="12"/>
      <c r="H50" s="12">
        <v>24</v>
      </c>
      <c r="I50" s="12">
        <v>24</v>
      </c>
      <c r="J50" s="16"/>
      <c r="K50" s="12"/>
      <c r="L50" s="12"/>
      <c r="M50" s="12"/>
      <c r="N50" s="12"/>
      <c r="O50" s="12"/>
      <c r="P50" s="16">
        <v>12</v>
      </c>
      <c r="Q50" s="2"/>
      <c r="R50" s="2"/>
      <c r="S50" s="29">
        <f t="shared" si="10"/>
        <v>10800</v>
      </c>
      <c r="T50" s="1">
        <v>60</v>
      </c>
      <c r="U50" s="1">
        <v>55</v>
      </c>
      <c r="V50" s="1">
        <f t="shared" si="11"/>
        <v>648000</v>
      </c>
    </row>
    <row r="51" spans="1:22" ht="28" customHeight="1" x14ac:dyDescent="0.35">
      <c r="A51" s="13" t="s">
        <v>66</v>
      </c>
      <c r="B51" s="21">
        <v>60</v>
      </c>
      <c r="C51" s="12"/>
      <c r="D51" s="12"/>
      <c r="E51" s="12"/>
      <c r="F51" s="12"/>
      <c r="G51" s="12">
        <v>12</v>
      </c>
      <c r="H51" s="12"/>
      <c r="I51" s="12"/>
      <c r="J51" s="16">
        <v>12</v>
      </c>
      <c r="K51" s="12">
        <v>12</v>
      </c>
      <c r="L51" s="12"/>
      <c r="M51" s="12">
        <v>6</v>
      </c>
      <c r="N51" s="12">
        <v>12</v>
      </c>
      <c r="O51" s="12"/>
      <c r="P51" s="16"/>
      <c r="Q51" s="12">
        <v>12</v>
      </c>
      <c r="R51" s="2"/>
      <c r="S51" s="29">
        <f t="shared" si="10"/>
        <v>3600</v>
      </c>
      <c r="T51" s="1">
        <v>60</v>
      </c>
      <c r="U51" s="1">
        <v>55</v>
      </c>
      <c r="V51" s="1">
        <f t="shared" si="11"/>
        <v>216000</v>
      </c>
    </row>
    <row r="52" spans="1:22" ht="28" customHeight="1" x14ac:dyDescent="0.35">
      <c r="A52" s="14" t="s">
        <v>14</v>
      </c>
      <c r="B52" s="21">
        <f t="shared" si="9"/>
        <v>120</v>
      </c>
      <c r="C52" s="12">
        <v>12</v>
      </c>
      <c r="D52" s="12"/>
      <c r="E52" s="12">
        <v>24</v>
      </c>
      <c r="F52" s="12">
        <v>24</v>
      </c>
      <c r="G52" s="12">
        <v>12</v>
      </c>
      <c r="H52" s="12">
        <v>24</v>
      </c>
      <c r="I52" s="12"/>
      <c r="J52" s="16"/>
      <c r="K52" s="12"/>
      <c r="L52" s="12"/>
      <c r="M52" s="12"/>
      <c r="N52" s="12"/>
      <c r="O52" s="12">
        <v>24</v>
      </c>
      <c r="P52" s="16"/>
      <c r="Q52" s="12"/>
      <c r="R52" s="2"/>
      <c r="S52" s="29">
        <f t="shared" si="10"/>
        <v>7200</v>
      </c>
      <c r="T52" s="1">
        <v>60</v>
      </c>
      <c r="U52" s="1">
        <v>55</v>
      </c>
      <c r="V52" s="1">
        <f t="shared" si="11"/>
        <v>432000</v>
      </c>
    </row>
    <row r="53" spans="1:22" ht="28" customHeight="1" x14ac:dyDescent="0.35">
      <c r="A53" s="13" t="s">
        <v>15</v>
      </c>
      <c r="B53" s="21">
        <f t="shared" si="9"/>
        <v>60</v>
      </c>
      <c r="C53" s="12">
        <v>18</v>
      </c>
      <c r="D53" s="12"/>
      <c r="E53" s="12"/>
      <c r="F53" s="12"/>
      <c r="G53" s="12">
        <v>24</v>
      </c>
      <c r="H53" s="12"/>
      <c r="I53" s="12"/>
      <c r="J53" s="16"/>
      <c r="K53" s="12"/>
      <c r="L53" s="12">
        <v>18</v>
      </c>
      <c r="M53" s="12"/>
      <c r="N53" s="12"/>
      <c r="O53" s="12"/>
      <c r="P53" s="16"/>
      <c r="Q53" s="12"/>
      <c r="R53" s="2"/>
      <c r="S53" s="29">
        <f t="shared" si="10"/>
        <v>4620</v>
      </c>
      <c r="T53" s="1">
        <v>77</v>
      </c>
      <c r="U53" s="1">
        <v>71</v>
      </c>
      <c r="V53" s="1">
        <f t="shared" si="11"/>
        <v>355740</v>
      </c>
    </row>
    <row r="54" spans="1:22" ht="28" customHeight="1" x14ac:dyDescent="0.35">
      <c r="A54" s="13" t="s">
        <v>64</v>
      </c>
      <c r="B54" s="21">
        <f t="shared" si="9"/>
        <v>84</v>
      </c>
      <c r="C54" s="12"/>
      <c r="D54" s="12"/>
      <c r="E54" s="12">
        <v>24</v>
      </c>
      <c r="F54" s="12"/>
      <c r="G54" s="12"/>
      <c r="H54" s="12"/>
      <c r="I54" s="12">
        <v>12</v>
      </c>
      <c r="J54" s="16"/>
      <c r="K54" s="12"/>
      <c r="L54" s="12">
        <v>12</v>
      </c>
      <c r="M54" s="12">
        <v>12</v>
      </c>
      <c r="N54" s="12">
        <v>12</v>
      </c>
      <c r="O54" s="12"/>
      <c r="P54" s="16"/>
      <c r="Q54" s="12">
        <v>12</v>
      </c>
      <c r="R54" s="2"/>
      <c r="S54" s="29">
        <f t="shared" si="10"/>
        <v>6468</v>
      </c>
      <c r="T54" s="1">
        <v>77</v>
      </c>
      <c r="U54" s="1">
        <v>71</v>
      </c>
      <c r="V54" s="1">
        <f t="shared" si="11"/>
        <v>498036</v>
      </c>
    </row>
    <row r="55" spans="1:22" ht="28" customHeight="1" x14ac:dyDescent="0.35">
      <c r="A55" s="14" t="s">
        <v>67</v>
      </c>
      <c r="B55" s="21">
        <f t="shared" si="9"/>
        <v>60</v>
      </c>
      <c r="C55" s="12"/>
      <c r="D55" s="12">
        <v>12</v>
      </c>
      <c r="E55" s="12"/>
      <c r="F55" s="12">
        <v>12</v>
      </c>
      <c r="G55" s="12"/>
      <c r="H55" s="12">
        <v>12</v>
      </c>
      <c r="I55" s="12"/>
      <c r="J55" s="16">
        <v>12</v>
      </c>
      <c r="K55" s="12">
        <v>12</v>
      </c>
      <c r="L55" s="12"/>
      <c r="M55" s="12"/>
      <c r="N55" s="12"/>
      <c r="O55" s="12"/>
      <c r="P55" s="16"/>
      <c r="Q55" s="12"/>
      <c r="R55" s="2"/>
      <c r="S55" s="29">
        <f t="shared" si="10"/>
        <v>4620</v>
      </c>
      <c r="T55" s="1">
        <v>77</v>
      </c>
      <c r="U55" s="1">
        <v>71</v>
      </c>
      <c r="V55" s="1">
        <f t="shared" si="11"/>
        <v>355740</v>
      </c>
    </row>
    <row r="56" spans="1:22" ht="28" customHeight="1" x14ac:dyDescent="0.35">
      <c r="A56" s="13" t="s">
        <v>17</v>
      </c>
      <c r="B56" s="21">
        <f t="shared" si="9"/>
        <v>93</v>
      </c>
      <c r="C56" s="12">
        <v>6</v>
      </c>
      <c r="D56" s="12">
        <v>6</v>
      </c>
      <c r="E56" s="12">
        <v>18</v>
      </c>
      <c r="F56" s="12"/>
      <c r="G56" s="12">
        <v>6</v>
      </c>
      <c r="H56" s="12">
        <v>12</v>
      </c>
      <c r="I56" s="12">
        <v>3</v>
      </c>
      <c r="J56" s="16">
        <v>6</v>
      </c>
      <c r="K56" s="12">
        <v>6</v>
      </c>
      <c r="L56" s="12">
        <v>6</v>
      </c>
      <c r="M56" s="12">
        <v>6</v>
      </c>
      <c r="N56" s="12">
        <v>6</v>
      </c>
      <c r="O56" s="12">
        <v>3</v>
      </c>
      <c r="P56" s="16">
        <v>3</v>
      </c>
      <c r="Q56" s="12">
        <v>6</v>
      </c>
      <c r="R56" s="2"/>
      <c r="S56" s="29">
        <f t="shared" si="10"/>
        <v>22227</v>
      </c>
      <c r="T56" s="1">
        <v>239</v>
      </c>
      <c r="U56" s="1">
        <v>234</v>
      </c>
      <c r="V56" s="1">
        <f t="shared" si="11"/>
        <v>5312253</v>
      </c>
    </row>
    <row r="57" spans="1:22" ht="28" customHeight="1" x14ac:dyDescent="0.35">
      <c r="A57" s="14" t="s">
        <v>19</v>
      </c>
      <c r="B57" s="21">
        <f t="shared" si="9"/>
        <v>102</v>
      </c>
      <c r="C57" s="12">
        <v>6</v>
      </c>
      <c r="D57" s="12">
        <v>36</v>
      </c>
      <c r="E57" s="12">
        <v>12</v>
      </c>
      <c r="F57" s="12">
        <v>6</v>
      </c>
      <c r="G57" s="12">
        <v>12</v>
      </c>
      <c r="H57" s="12">
        <v>6</v>
      </c>
      <c r="I57" s="12">
        <v>3</v>
      </c>
      <c r="J57" s="16">
        <v>3</v>
      </c>
      <c r="K57" s="12"/>
      <c r="L57" s="12">
        <v>6</v>
      </c>
      <c r="M57" s="12">
        <v>3</v>
      </c>
      <c r="N57" s="12">
        <v>3</v>
      </c>
      <c r="O57" s="12">
        <v>3</v>
      </c>
      <c r="P57" s="16"/>
      <c r="Q57" s="12">
        <v>3</v>
      </c>
      <c r="R57" s="2"/>
      <c r="S57" s="29">
        <f t="shared" si="10"/>
        <v>55080</v>
      </c>
      <c r="T57" s="1">
        <v>540</v>
      </c>
      <c r="U57" s="1">
        <v>526</v>
      </c>
      <c r="V57" s="1">
        <f t="shared" si="11"/>
        <v>29743200</v>
      </c>
    </row>
    <row r="58" spans="1:22" ht="28" customHeight="1" x14ac:dyDescent="0.35">
      <c r="A58" s="15" t="s">
        <v>39</v>
      </c>
      <c r="B58" s="21">
        <f t="shared" si="9"/>
        <v>9</v>
      </c>
      <c r="C58" s="12">
        <v>3</v>
      </c>
      <c r="D58" s="12"/>
      <c r="E58" s="12"/>
      <c r="F58" s="12"/>
      <c r="G58" s="12"/>
      <c r="H58" s="12"/>
      <c r="I58" s="12"/>
      <c r="J58" s="16"/>
      <c r="K58" s="12">
        <v>6</v>
      </c>
      <c r="L58" s="12"/>
      <c r="M58" s="12"/>
      <c r="N58" s="12"/>
      <c r="O58" s="12"/>
      <c r="P58" s="16"/>
      <c r="Q58" s="12"/>
      <c r="R58" s="2"/>
      <c r="S58" s="29">
        <f t="shared" si="10"/>
        <v>0</v>
      </c>
      <c r="V58" s="1">
        <f t="shared" si="11"/>
        <v>0</v>
      </c>
    </row>
    <row r="59" spans="1:22" ht="28" customHeight="1" x14ac:dyDescent="0.35">
      <c r="A59" s="15" t="s">
        <v>35</v>
      </c>
      <c r="B59" s="21">
        <f t="shared" si="9"/>
        <v>6</v>
      </c>
      <c r="C59" s="12"/>
      <c r="D59" s="12"/>
      <c r="E59" s="12"/>
      <c r="F59" s="12"/>
      <c r="G59" s="12"/>
      <c r="H59" s="12"/>
      <c r="I59" s="12"/>
      <c r="J59" s="16"/>
      <c r="K59" s="12">
        <v>3</v>
      </c>
      <c r="L59" s="12"/>
      <c r="M59" s="12"/>
      <c r="N59" s="12"/>
      <c r="O59" s="12"/>
      <c r="P59" s="16">
        <v>3</v>
      </c>
      <c r="Q59" s="12"/>
      <c r="R59" s="2"/>
      <c r="S59" s="29">
        <f t="shared" si="10"/>
        <v>0</v>
      </c>
      <c r="V59" s="1">
        <f t="shared" si="11"/>
        <v>0</v>
      </c>
    </row>
    <row r="60" spans="1:22" ht="28" customHeight="1" x14ac:dyDescent="0.35">
      <c r="A60" s="15" t="s">
        <v>65</v>
      </c>
      <c r="B60" s="21">
        <f t="shared" si="9"/>
        <v>120</v>
      </c>
      <c r="C60" s="12">
        <v>12</v>
      </c>
      <c r="D60" s="12">
        <v>18</v>
      </c>
      <c r="E60" s="12">
        <v>18</v>
      </c>
      <c r="F60" s="12">
        <v>6</v>
      </c>
      <c r="G60" s="12">
        <v>6</v>
      </c>
      <c r="H60" s="12">
        <v>12</v>
      </c>
      <c r="I60" s="12">
        <v>6</v>
      </c>
      <c r="J60" s="12">
        <v>6</v>
      </c>
      <c r="K60" s="12">
        <v>6</v>
      </c>
      <c r="L60" s="12">
        <v>6</v>
      </c>
      <c r="M60" s="12">
        <v>6</v>
      </c>
      <c r="N60" s="12">
        <v>6</v>
      </c>
      <c r="O60" s="12">
        <v>6</v>
      </c>
      <c r="P60" s="16"/>
      <c r="Q60" s="12">
        <v>6</v>
      </c>
      <c r="R60" s="2"/>
      <c r="S60" s="29">
        <f t="shared" si="10"/>
        <v>27720</v>
      </c>
      <c r="T60" s="1">
        <v>231</v>
      </c>
      <c r="V60" s="1">
        <f t="shared" si="11"/>
        <v>6403320</v>
      </c>
    </row>
    <row r="61" spans="1:22" ht="28" customHeight="1" x14ac:dyDescent="0.35">
      <c r="B61" s="30">
        <f>SUM(B41:B60)</f>
        <v>3690</v>
      </c>
      <c r="C61" s="11">
        <f>SUM(C41:C60)</f>
        <v>369</v>
      </c>
      <c r="D61" s="11">
        <f t="shared" ref="D61:O61" si="12">SUM(D41:D60)</f>
        <v>852</v>
      </c>
      <c r="E61" s="11">
        <f t="shared" si="12"/>
        <v>444</v>
      </c>
      <c r="F61" s="11">
        <f t="shared" si="12"/>
        <v>288</v>
      </c>
      <c r="G61" s="11">
        <f t="shared" si="12"/>
        <v>204</v>
      </c>
      <c r="H61" s="11">
        <f t="shared" si="12"/>
        <v>234</v>
      </c>
      <c r="I61" s="11">
        <f t="shared" si="12"/>
        <v>276</v>
      </c>
      <c r="J61" s="19">
        <f t="shared" si="12"/>
        <v>87</v>
      </c>
      <c r="K61" s="19">
        <f t="shared" si="12"/>
        <v>213</v>
      </c>
      <c r="L61" s="19">
        <f t="shared" si="12"/>
        <v>120</v>
      </c>
      <c r="M61" s="19">
        <f t="shared" si="12"/>
        <v>141</v>
      </c>
      <c r="N61" s="19">
        <f t="shared" si="12"/>
        <v>135</v>
      </c>
      <c r="O61" s="19">
        <f t="shared" si="12"/>
        <v>156</v>
      </c>
      <c r="P61" s="19">
        <f t="shared" ref="P61" si="13">SUM(P41:P60)</f>
        <v>42</v>
      </c>
      <c r="Q61" s="19">
        <f>SUM(Q41:Q60)</f>
        <v>135</v>
      </c>
      <c r="R61" s="19">
        <f>SUM(R41:R60)</f>
        <v>0</v>
      </c>
      <c r="S61" s="1">
        <f>SUM(S41:S60)</f>
        <v>210507</v>
      </c>
      <c r="V61" s="1">
        <f>SUM(V41:V60)</f>
        <v>46147821</v>
      </c>
    </row>
    <row r="63" spans="1:22" ht="28" customHeight="1" x14ac:dyDescent="0.35">
      <c r="C63" s="1" t="s">
        <v>74</v>
      </c>
      <c r="E63" s="1" t="s">
        <v>70</v>
      </c>
      <c r="F63" s="1" t="s">
        <v>74</v>
      </c>
      <c r="G63" s="1" t="s">
        <v>70</v>
      </c>
      <c r="J63" s="1" t="s">
        <v>71</v>
      </c>
    </row>
    <row r="64" spans="1:22" ht="28" customHeight="1" x14ac:dyDescent="0.35">
      <c r="E64" s="1" t="s">
        <v>73</v>
      </c>
      <c r="G64" s="1" t="s">
        <v>73</v>
      </c>
      <c r="J64" s="1" t="s">
        <v>72</v>
      </c>
    </row>
    <row r="66" spans="2:19" ht="28" customHeight="1" x14ac:dyDescent="0.35">
      <c r="B66" s="1">
        <f>SUM(B61)</f>
        <v>3690</v>
      </c>
      <c r="C66" s="1">
        <f>(C41*$T$41)+C42*$T$42+(C43*$T$43)+(C44*$T$44)+(C45*$T$45)+(C46*$T$46)+(C47*$T$47)+(C48*$T$48)+(C49*$T$49)+(C50*$T$50)+(C51*$T$51)+(C52*$T$52)+(C53*$T$53)+(C54*$T$54)+(C55*$T$55)+(C56*$T$56)+(C57*$T$57)+(C58*$T$58)+(C59*$T$59)+(C60*$T$60)</f>
        <v>18048</v>
      </c>
      <c r="D66" s="1">
        <f t="shared" ref="D66:Q66" si="14">(D41*$T$41)+D42*$T$42+(D43*$T$43)+(D44*$T$44)+(D45*$T$45)+(D46*$T$46)+(D47*$T$47)+(D48*$T$48)+(D49*$T$49)+(D50*$T$50)+(D51*$T$51)+(D52*$T$52)+(D53*$T$53)+(D54*$T$54)+(D55*$T$55)+(D56*$T$56)+(D57*$T$57)+(D58*$T$58)+(D59*$T$59)+(D60*$T$60)</f>
        <v>44268</v>
      </c>
      <c r="E66" s="1">
        <f t="shared" si="14"/>
        <v>28092</v>
      </c>
      <c r="F66" s="1">
        <f t="shared" si="14"/>
        <v>12594</v>
      </c>
      <c r="G66" s="1">
        <f t="shared" si="14"/>
        <v>15984</v>
      </c>
      <c r="H66" s="1">
        <f t="shared" si="14"/>
        <v>17400</v>
      </c>
      <c r="I66" s="1">
        <f t="shared" si="14"/>
        <v>11871</v>
      </c>
      <c r="J66" s="1">
        <f t="shared" si="14"/>
        <v>6888</v>
      </c>
      <c r="K66" s="1">
        <f t="shared" si="14"/>
        <v>8664</v>
      </c>
      <c r="L66" s="1">
        <f t="shared" si="14"/>
        <v>10338</v>
      </c>
      <c r="M66" s="1">
        <f t="shared" si="14"/>
        <v>8352</v>
      </c>
      <c r="N66" s="1">
        <f t="shared" si="14"/>
        <v>8532</v>
      </c>
      <c r="O66" s="1">
        <f t="shared" si="14"/>
        <v>8523</v>
      </c>
      <c r="P66" s="1">
        <f t="shared" si="14"/>
        <v>2217</v>
      </c>
      <c r="Q66" s="1">
        <f t="shared" si="14"/>
        <v>9096</v>
      </c>
      <c r="R66" s="1">
        <f>(R41*$T$41)+R42*$T$42+(R43*$T$43)+(R44*$T$44)+(R45*$T$45)+(R46*$T$46)+(R47*$T$47)+(R48*$T$48)+(R49*$T$49)+(R50*$T$50)+(R51*$T$51)+(R52*$T$52)+(R53*$T$53)+(R54*$T$54)+(R55*$T$55)+(R56*$T$56)+(R57*$T$57)+(R58*$T$58)+(R59*$T$59)+(R60*$T$60)</f>
        <v>0</v>
      </c>
      <c r="S66" s="1">
        <f>SUM(C66:R66)</f>
        <v>210867</v>
      </c>
    </row>
    <row r="68" spans="2:19" ht="28" customHeight="1" x14ac:dyDescent="0.35">
      <c r="C68" s="1">
        <f>C41*$T$41</f>
        <v>1620</v>
      </c>
      <c r="D68" s="1">
        <f t="shared" ref="D68:E68" si="15">D41*$T$41</f>
        <v>3600</v>
      </c>
      <c r="E68" s="1">
        <f t="shared" si="15"/>
        <v>1800</v>
      </c>
    </row>
    <row r="69" spans="2:19" ht="28" customHeight="1" x14ac:dyDescent="0.35">
      <c r="D69" s="1">
        <v>3600</v>
      </c>
      <c r="E69" s="1">
        <v>1800</v>
      </c>
    </row>
  </sheetData>
  <mergeCells count="1">
    <mergeCell ref="A1:G1"/>
  </mergeCells>
  <pageMargins left="0.7" right="0.7" top="0.75" bottom="0.75" header="0.3" footer="0.3"/>
  <pageSetup paperSize="8" scale="3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8E244-C216-490E-9C15-29F12EE71797}">
  <dimension ref="A1:O44"/>
  <sheetViews>
    <sheetView topLeftCell="A39" workbookViewId="0">
      <selection activeCell="J14" sqref="J14"/>
    </sheetView>
  </sheetViews>
  <sheetFormatPr baseColWidth="10" defaultColWidth="23.453125" defaultRowHeight="23.5" x14ac:dyDescent="0.35"/>
  <cols>
    <col min="1" max="3" width="23.453125" style="1"/>
    <col min="4" max="4" width="16.36328125" style="1" customWidth="1"/>
    <col min="5" max="5" width="15.453125" style="1" customWidth="1"/>
    <col min="6" max="6" width="19.26953125" style="1" customWidth="1"/>
    <col min="7" max="7" width="19" style="1" customWidth="1"/>
    <col min="8" max="8" width="14.453125" style="1" customWidth="1"/>
    <col min="9" max="9" width="17.08984375" style="1" customWidth="1"/>
    <col min="10" max="10" width="15.81640625" style="1" customWidth="1"/>
    <col min="11" max="16384" width="23.453125" style="1"/>
  </cols>
  <sheetData>
    <row r="1" spans="1:10" ht="28" customHeight="1" x14ac:dyDescent="0.35">
      <c r="A1" s="39" t="s">
        <v>22</v>
      </c>
      <c r="B1" s="39"/>
      <c r="C1" s="39"/>
      <c r="D1" s="39"/>
      <c r="E1" s="39"/>
      <c r="F1" s="39"/>
      <c r="G1" s="39"/>
    </row>
    <row r="2" spans="1:10" ht="28" customHeight="1" x14ac:dyDescent="0.35">
      <c r="A2" s="2" t="s">
        <v>0</v>
      </c>
      <c r="B2" s="2" t="s">
        <v>33</v>
      </c>
      <c r="C2" s="2" t="s">
        <v>41</v>
      </c>
      <c r="D2" s="2" t="s">
        <v>1</v>
      </c>
      <c r="E2" s="1" t="s">
        <v>18</v>
      </c>
      <c r="F2" s="2" t="s">
        <v>2</v>
      </c>
      <c r="G2" s="3" t="s">
        <v>3</v>
      </c>
      <c r="H2" s="2" t="s">
        <v>21</v>
      </c>
      <c r="I2" s="2" t="s">
        <v>20</v>
      </c>
    </row>
    <row r="3" spans="1:10" s="7" customFormat="1" ht="28" customHeight="1" x14ac:dyDescent="0.35">
      <c r="A3" s="8" t="s">
        <v>23</v>
      </c>
      <c r="B3" s="8">
        <f>H3*F3</f>
        <v>96</v>
      </c>
      <c r="C3" s="8">
        <v>24.5</v>
      </c>
      <c r="D3" s="8">
        <f>-C3*7%+C3</f>
        <v>22.785</v>
      </c>
      <c r="E3" s="8"/>
      <c r="F3" s="8">
        <v>6</v>
      </c>
      <c r="G3" s="8">
        <f>D3*F3</f>
        <v>136.71</v>
      </c>
      <c r="H3" s="8">
        <v>16</v>
      </c>
      <c r="I3" s="8">
        <f>D3*F3*H3</f>
        <v>2187.36</v>
      </c>
      <c r="J3" s="7">
        <f>B3*D3</f>
        <v>2187.36</v>
      </c>
    </row>
    <row r="4" spans="1:10" s="7" customFormat="1" ht="28" customHeight="1" x14ac:dyDescent="0.35">
      <c r="A4" s="6" t="s">
        <v>24</v>
      </c>
      <c r="B4" s="8">
        <f t="shared" ref="B4:B12" si="0">H4*F4</f>
        <v>24</v>
      </c>
      <c r="C4" s="6">
        <v>31</v>
      </c>
      <c r="D4" s="6">
        <f t="shared" ref="D4:D12" si="1">-C4*7%+C4</f>
        <v>28.83</v>
      </c>
      <c r="E4" s="6"/>
      <c r="F4" s="10">
        <v>6</v>
      </c>
      <c r="G4" s="6">
        <f t="shared" ref="G4:G10" si="2">D4*F4</f>
        <v>172.98</v>
      </c>
      <c r="H4" s="6">
        <v>4</v>
      </c>
      <c r="I4" s="6">
        <f t="shared" ref="I4:I10" si="3">D4*F4*H4</f>
        <v>691.92</v>
      </c>
      <c r="J4" s="7">
        <f t="shared" ref="J4:J12" si="4">B4*D4</f>
        <v>691.92</v>
      </c>
    </row>
    <row r="5" spans="1:10" s="7" customFormat="1" ht="28" customHeight="1" x14ac:dyDescent="0.35">
      <c r="A5" s="8" t="s">
        <v>25</v>
      </c>
      <c r="B5" s="8">
        <f t="shared" si="0"/>
        <v>72</v>
      </c>
      <c r="C5" s="8">
        <v>53</v>
      </c>
      <c r="D5" s="8">
        <f t="shared" si="1"/>
        <v>49.29</v>
      </c>
      <c r="E5" s="8"/>
      <c r="F5" s="8">
        <v>6</v>
      </c>
      <c r="G5" s="8">
        <f t="shared" si="2"/>
        <v>295.74</v>
      </c>
      <c r="H5" s="8">
        <v>12</v>
      </c>
      <c r="I5" s="8">
        <f t="shared" si="3"/>
        <v>3548.88</v>
      </c>
      <c r="J5" s="7">
        <f t="shared" si="4"/>
        <v>3548.88</v>
      </c>
    </row>
    <row r="6" spans="1:10" s="7" customFormat="1" ht="28" customHeight="1" x14ac:dyDescent="0.35">
      <c r="A6" s="6" t="s">
        <v>26</v>
      </c>
      <c r="B6" s="8">
        <f t="shared" si="0"/>
        <v>24</v>
      </c>
      <c r="C6" s="6">
        <v>90</v>
      </c>
      <c r="D6" s="6">
        <f t="shared" si="1"/>
        <v>83.7</v>
      </c>
      <c r="E6" s="6"/>
      <c r="F6" s="10">
        <v>6</v>
      </c>
      <c r="G6" s="6">
        <f t="shared" si="2"/>
        <v>502.20000000000005</v>
      </c>
      <c r="H6" s="6">
        <v>4</v>
      </c>
      <c r="I6" s="6">
        <f t="shared" si="3"/>
        <v>2008.8000000000002</v>
      </c>
      <c r="J6" s="7">
        <f t="shared" si="4"/>
        <v>2008.8000000000002</v>
      </c>
    </row>
    <row r="7" spans="1:10" s="7" customFormat="1" ht="28" customHeight="1" x14ac:dyDescent="0.35">
      <c r="A7" s="8" t="s">
        <v>27</v>
      </c>
      <c r="B7" s="8">
        <f t="shared" si="0"/>
        <v>30</v>
      </c>
      <c r="C7" s="8">
        <v>127</v>
      </c>
      <c r="D7" s="8">
        <f t="shared" si="1"/>
        <v>118.11</v>
      </c>
      <c r="E7" s="8"/>
      <c r="F7" s="8">
        <v>6</v>
      </c>
      <c r="G7" s="8">
        <f t="shared" si="2"/>
        <v>708.66</v>
      </c>
      <c r="H7" s="8">
        <v>5</v>
      </c>
      <c r="I7" s="8">
        <f t="shared" si="3"/>
        <v>3543.2999999999997</v>
      </c>
      <c r="J7" s="7">
        <f t="shared" si="4"/>
        <v>3543.3</v>
      </c>
    </row>
    <row r="8" spans="1:10" s="7" customFormat="1" ht="28" customHeight="1" x14ac:dyDescent="0.35">
      <c r="A8" s="6" t="s">
        <v>28</v>
      </c>
      <c r="B8" s="8">
        <f t="shared" si="0"/>
        <v>36</v>
      </c>
      <c r="C8" s="6">
        <v>130</v>
      </c>
      <c r="D8" s="6">
        <f t="shared" si="1"/>
        <v>120.9</v>
      </c>
      <c r="E8" s="6"/>
      <c r="F8" s="10">
        <v>6</v>
      </c>
      <c r="G8" s="6">
        <f t="shared" si="2"/>
        <v>725.40000000000009</v>
      </c>
      <c r="H8" s="6">
        <v>6</v>
      </c>
      <c r="I8" s="6">
        <f t="shared" si="3"/>
        <v>4352.4000000000005</v>
      </c>
      <c r="J8" s="7">
        <f t="shared" si="4"/>
        <v>4352.4000000000005</v>
      </c>
    </row>
    <row r="9" spans="1:10" s="7" customFormat="1" ht="28" customHeight="1" x14ac:dyDescent="0.35">
      <c r="A9" s="8" t="s">
        <v>29</v>
      </c>
      <c r="B9" s="8">
        <f t="shared" si="0"/>
        <v>30</v>
      </c>
      <c r="C9" s="8">
        <v>227</v>
      </c>
      <c r="D9" s="8">
        <f t="shared" si="1"/>
        <v>211.10999999999999</v>
      </c>
      <c r="E9" s="8"/>
      <c r="F9" s="8">
        <v>6</v>
      </c>
      <c r="G9" s="8">
        <f t="shared" si="2"/>
        <v>1266.6599999999999</v>
      </c>
      <c r="H9" s="8">
        <v>5</v>
      </c>
      <c r="I9" s="8">
        <f t="shared" si="3"/>
        <v>6333.2999999999993</v>
      </c>
      <c r="J9" s="7">
        <f t="shared" si="4"/>
        <v>6333.2999999999993</v>
      </c>
    </row>
    <row r="10" spans="1:10" s="7" customFormat="1" ht="28" customHeight="1" x14ac:dyDescent="0.35">
      <c r="A10" s="6" t="s">
        <v>30</v>
      </c>
      <c r="B10" s="8">
        <f t="shared" si="0"/>
        <v>36</v>
      </c>
      <c r="C10" s="6">
        <v>274</v>
      </c>
      <c r="D10" s="6">
        <f t="shared" si="1"/>
        <v>254.82</v>
      </c>
      <c r="E10" s="6"/>
      <c r="F10" s="10">
        <v>6</v>
      </c>
      <c r="G10" s="6">
        <f t="shared" si="2"/>
        <v>1528.92</v>
      </c>
      <c r="H10" s="6">
        <v>6</v>
      </c>
      <c r="I10" s="6">
        <f t="shared" si="3"/>
        <v>9173.52</v>
      </c>
      <c r="J10" s="7">
        <f t="shared" si="4"/>
        <v>9173.52</v>
      </c>
    </row>
    <row r="11" spans="1:10" s="7" customFormat="1" ht="28" customHeight="1" x14ac:dyDescent="0.35">
      <c r="A11" s="8" t="s">
        <v>31</v>
      </c>
      <c r="B11" s="8">
        <f t="shared" si="0"/>
        <v>12</v>
      </c>
      <c r="C11" s="8">
        <v>155</v>
      </c>
      <c r="D11" s="6">
        <f t="shared" si="1"/>
        <v>144.15</v>
      </c>
      <c r="E11" s="8">
        <f>-C11*7%+C11</f>
        <v>144.15</v>
      </c>
      <c r="F11" s="8">
        <v>3</v>
      </c>
      <c r="G11" s="8">
        <f>F11*E11</f>
        <v>432.45000000000005</v>
      </c>
      <c r="H11" s="8">
        <v>4</v>
      </c>
      <c r="I11" s="8">
        <f>H11*G11</f>
        <v>1729.8000000000002</v>
      </c>
      <c r="J11" s="7">
        <f t="shared" si="4"/>
        <v>1729.8000000000002</v>
      </c>
    </row>
    <row r="12" spans="1:10" s="7" customFormat="1" ht="28" customHeight="1" x14ac:dyDescent="0.35">
      <c r="A12" s="6" t="s">
        <v>44</v>
      </c>
      <c r="B12" s="8">
        <f t="shared" si="0"/>
        <v>12</v>
      </c>
      <c r="C12" s="6">
        <v>156</v>
      </c>
      <c r="D12" s="6">
        <f t="shared" si="1"/>
        <v>145.07999999999998</v>
      </c>
      <c r="E12" s="10">
        <f>-C12*7%+C12</f>
        <v>145.07999999999998</v>
      </c>
      <c r="F12" s="6">
        <v>3</v>
      </c>
      <c r="G12" s="10">
        <f>F12*E12</f>
        <v>435.23999999999995</v>
      </c>
      <c r="H12" s="6">
        <v>4</v>
      </c>
      <c r="I12" s="10">
        <f>H12*G12</f>
        <v>1740.9599999999998</v>
      </c>
      <c r="J12" s="7">
        <f t="shared" si="4"/>
        <v>1740.9599999999998</v>
      </c>
    </row>
    <row r="13" spans="1:10" s="5" customFormat="1" ht="28" customHeight="1" x14ac:dyDescent="0.35">
      <c r="A13" s="4"/>
      <c r="B13" s="4"/>
      <c r="C13" s="4"/>
      <c r="D13" s="4"/>
      <c r="E13" s="4"/>
      <c r="F13" s="4"/>
      <c r="G13" s="4"/>
      <c r="H13" s="4">
        <f>SUM(H3:H12)</f>
        <v>66</v>
      </c>
      <c r="I13" s="20">
        <f>SUM(I3:I12)</f>
        <v>35310.239999999998</v>
      </c>
      <c r="J13" s="5">
        <f>SUM(J3:J12)</f>
        <v>35310.239999999998</v>
      </c>
    </row>
    <row r="14" spans="1:10" s="5" customFormat="1" ht="28" customHeight="1" x14ac:dyDescent="0.35"/>
    <row r="15" spans="1:10" ht="28" customHeight="1" x14ac:dyDescent="0.35"/>
    <row r="16" spans="1:10" ht="28" customHeight="1" x14ac:dyDescent="0.35">
      <c r="A16" s="1">
        <v>2021</v>
      </c>
    </row>
    <row r="17" spans="1:15" ht="28" customHeight="1" x14ac:dyDescent="0.35">
      <c r="A17" s="16" t="s">
        <v>0</v>
      </c>
      <c r="B17" s="1" t="s">
        <v>33</v>
      </c>
      <c r="C17" s="1" t="s">
        <v>36</v>
      </c>
      <c r="D17" s="1" t="s">
        <v>40</v>
      </c>
      <c r="E17" s="1" t="s">
        <v>37</v>
      </c>
      <c r="F17" s="19" t="s">
        <v>38</v>
      </c>
    </row>
    <row r="18" spans="1:15" ht="28" customHeight="1" x14ac:dyDescent="0.35">
      <c r="A18" s="17" t="s">
        <v>23</v>
      </c>
      <c r="B18" s="2">
        <v>96</v>
      </c>
      <c r="C18" s="2"/>
      <c r="D18" s="2"/>
      <c r="E18" s="2">
        <v>60</v>
      </c>
      <c r="F18" s="16">
        <f>SUM(B18:E18)</f>
        <v>156</v>
      </c>
    </row>
    <row r="19" spans="1:15" ht="28" customHeight="1" x14ac:dyDescent="0.35">
      <c r="A19" s="18" t="s">
        <v>24</v>
      </c>
      <c r="B19" s="2">
        <v>24</v>
      </c>
      <c r="C19" s="2"/>
      <c r="D19" s="2"/>
      <c r="E19" s="2"/>
      <c r="F19" s="16">
        <f t="shared" ref="F19:F27" si="5">SUM(B19:E19)</f>
        <v>24</v>
      </c>
    </row>
    <row r="20" spans="1:15" x14ac:dyDescent="0.35">
      <c r="A20" s="17" t="s">
        <v>25</v>
      </c>
      <c r="B20" s="2">
        <v>72</v>
      </c>
      <c r="C20" s="2">
        <v>72</v>
      </c>
      <c r="D20" s="2"/>
      <c r="E20" s="2">
        <v>180</v>
      </c>
      <c r="F20" s="16">
        <f t="shared" si="5"/>
        <v>324</v>
      </c>
    </row>
    <row r="21" spans="1:15" ht="46.5" x14ac:dyDescent="0.35">
      <c r="A21" s="18" t="s">
        <v>26</v>
      </c>
      <c r="B21" s="2">
        <v>24</v>
      </c>
      <c r="C21" s="2"/>
      <c r="D21" s="2"/>
      <c r="E21" s="2"/>
      <c r="F21" s="16">
        <f t="shared" si="5"/>
        <v>24</v>
      </c>
    </row>
    <row r="22" spans="1:15" ht="46.5" x14ac:dyDescent="0.35">
      <c r="A22" s="17" t="s">
        <v>27</v>
      </c>
      <c r="B22" s="2">
        <v>30</v>
      </c>
      <c r="C22" s="2"/>
      <c r="D22" s="2"/>
      <c r="E22" s="2"/>
      <c r="F22" s="16">
        <f t="shared" si="5"/>
        <v>30</v>
      </c>
    </row>
    <row r="23" spans="1:15" ht="31" x14ac:dyDescent="0.35">
      <c r="A23" s="18" t="s">
        <v>28</v>
      </c>
      <c r="B23" s="2">
        <v>36</v>
      </c>
      <c r="C23" s="2"/>
      <c r="D23" s="2"/>
      <c r="E23" s="2"/>
      <c r="F23" s="16">
        <f t="shared" si="5"/>
        <v>36</v>
      </c>
    </row>
    <row r="24" spans="1:15" x14ac:dyDescent="0.35">
      <c r="A24" s="17" t="s">
        <v>29</v>
      </c>
      <c r="B24" s="2">
        <v>30</v>
      </c>
      <c r="C24" s="2"/>
      <c r="D24" s="2"/>
      <c r="E24" s="2">
        <v>12</v>
      </c>
      <c r="F24" s="16">
        <f t="shared" si="5"/>
        <v>42</v>
      </c>
    </row>
    <row r="25" spans="1:15" ht="31" x14ac:dyDescent="0.35">
      <c r="A25" s="18" t="s">
        <v>30</v>
      </c>
      <c r="B25" s="2">
        <v>36</v>
      </c>
      <c r="C25" s="2"/>
      <c r="D25" s="2"/>
      <c r="E25" s="2">
        <v>12</v>
      </c>
      <c r="F25" s="16">
        <f t="shared" si="5"/>
        <v>48</v>
      </c>
    </row>
    <row r="26" spans="1:15" ht="31" x14ac:dyDescent="0.35">
      <c r="A26" s="17" t="s">
        <v>31</v>
      </c>
      <c r="B26" s="2">
        <v>12</v>
      </c>
      <c r="C26" s="2"/>
      <c r="D26" s="2"/>
      <c r="E26" s="2"/>
      <c r="F26" s="16">
        <f t="shared" si="5"/>
        <v>12</v>
      </c>
    </row>
    <row r="27" spans="1:15" ht="31" x14ac:dyDescent="0.35">
      <c r="A27" s="18" t="s">
        <v>44</v>
      </c>
      <c r="B27" s="2">
        <v>12</v>
      </c>
      <c r="C27" s="2"/>
      <c r="D27" s="2"/>
      <c r="E27" s="2"/>
      <c r="F27" s="16">
        <f t="shared" si="5"/>
        <v>12</v>
      </c>
    </row>
    <row r="28" spans="1:15" x14ac:dyDescent="0.35">
      <c r="A28" s="4"/>
      <c r="B28" s="1">
        <f>SUM(B18:B27)</f>
        <v>372</v>
      </c>
    </row>
    <row r="31" spans="1:15" x14ac:dyDescent="0.35">
      <c r="O31" s="1" t="s">
        <v>75</v>
      </c>
    </row>
    <row r="32" spans="1:15" x14ac:dyDescent="0.35">
      <c r="A32" s="1">
        <v>2021</v>
      </c>
      <c r="K32" s="1" t="s">
        <v>53</v>
      </c>
      <c r="L32" s="1" t="s">
        <v>54</v>
      </c>
      <c r="M32" s="1" t="s">
        <v>54</v>
      </c>
      <c r="N32" s="1" t="s">
        <v>20</v>
      </c>
      <c r="O32" s="28" t="s">
        <v>52</v>
      </c>
    </row>
    <row r="33" spans="1:15" x14ac:dyDescent="0.35">
      <c r="A33" s="16" t="s">
        <v>0</v>
      </c>
      <c r="B33" s="2" t="s">
        <v>36</v>
      </c>
      <c r="C33" s="2" t="s">
        <v>40</v>
      </c>
      <c r="D33" s="2" t="s">
        <v>37</v>
      </c>
      <c r="E33" s="23" t="s">
        <v>42</v>
      </c>
      <c r="F33" s="23" t="s">
        <v>43</v>
      </c>
      <c r="G33" s="23" t="s">
        <v>45</v>
      </c>
      <c r="H33" s="23" t="s">
        <v>46</v>
      </c>
      <c r="I33" s="23" t="s">
        <v>47</v>
      </c>
      <c r="J33" s="23" t="s">
        <v>48</v>
      </c>
      <c r="K33" s="21" t="s">
        <v>49</v>
      </c>
      <c r="L33" s="21" t="s">
        <v>50</v>
      </c>
      <c r="M33" s="21" t="s">
        <v>51</v>
      </c>
      <c r="N33" s="2"/>
    </row>
    <row r="34" spans="1:15" x14ac:dyDescent="0.35">
      <c r="A34" s="17" t="s">
        <v>23</v>
      </c>
      <c r="B34" s="2"/>
      <c r="C34" s="2"/>
      <c r="D34" s="2">
        <v>60</v>
      </c>
      <c r="E34" s="25"/>
      <c r="F34" s="25"/>
      <c r="G34" s="25">
        <v>60</v>
      </c>
      <c r="H34" s="25">
        <v>6</v>
      </c>
      <c r="I34" s="25">
        <v>24</v>
      </c>
      <c r="J34" s="26">
        <v>6</v>
      </c>
      <c r="K34" s="2">
        <v>24</v>
      </c>
      <c r="L34" s="2">
        <v>36</v>
      </c>
      <c r="M34" s="2">
        <v>120</v>
      </c>
      <c r="N34" s="22">
        <f>SUM(B34:M34)</f>
        <v>336</v>
      </c>
      <c r="O34" s="27">
        <f>E34+F34+G34+H34+I34+J34</f>
        <v>96</v>
      </c>
    </row>
    <row r="35" spans="1:15" ht="31" x14ac:dyDescent="0.35">
      <c r="A35" s="18" t="s">
        <v>24</v>
      </c>
      <c r="B35" s="2"/>
      <c r="C35" s="2"/>
      <c r="D35" s="2"/>
      <c r="E35" s="25"/>
      <c r="F35" s="25"/>
      <c r="G35" s="25"/>
      <c r="H35" s="25"/>
      <c r="I35" s="25">
        <v>24</v>
      </c>
      <c r="J35" s="26"/>
      <c r="K35" s="2"/>
      <c r="L35" s="2">
        <v>36</v>
      </c>
      <c r="M35" s="2"/>
      <c r="N35" s="22">
        <f t="shared" ref="N35:N43" si="6">SUM(B35:M35)</f>
        <v>60</v>
      </c>
      <c r="O35" s="27">
        <f t="shared" ref="O35:O43" si="7">E35+F35+G35+H35+I35+J35</f>
        <v>24</v>
      </c>
    </row>
    <row r="36" spans="1:15" x14ac:dyDescent="0.35">
      <c r="A36" s="17" t="s">
        <v>25</v>
      </c>
      <c r="B36" s="2">
        <v>72</v>
      </c>
      <c r="C36" s="2"/>
      <c r="D36" s="2">
        <v>180</v>
      </c>
      <c r="E36" s="25">
        <v>12</v>
      </c>
      <c r="F36" s="25"/>
      <c r="G36" s="25"/>
      <c r="H36" s="25"/>
      <c r="I36" s="25">
        <v>60</v>
      </c>
      <c r="J36" s="26"/>
      <c r="K36" s="2">
        <v>36</v>
      </c>
      <c r="L36" s="2">
        <v>72</v>
      </c>
      <c r="M36" s="2">
        <v>120</v>
      </c>
      <c r="N36" s="22">
        <f t="shared" si="6"/>
        <v>552</v>
      </c>
      <c r="O36" s="27">
        <f t="shared" si="7"/>
        <v>72</v>
      </c>
    </row>
    <row r="37" spans="1:15" ht="46.5" x14ac:dyDescent="0.35">
      <c r="A37" s="18" t="s">
        <v>26</v>
      </c>
      <c r="B37" s="2"/>
      <c r="C37" s="2"/>
      <c r="D37" s="2"/>
      <c r="E37" s="25">
        <v>12</v>
      </c>
      <c r="F37" s="25"/>
      <c r="G37" s="25"/>
      <c r="H37" s="25"/>
      <c r="I37" s="25">
        <v>12</v>
      </c>
      <c r="J37" s="26"/>
      <c r="K37" s="2"/>
      <c r="L37" s="2">
        <v>24</v>
      </c>
      <c r="M37" s="2"/>
      <c r="N37" s="22">
        <f t="shared" si="6"/>
        <v>48</v>
      </c>
      <c r="O37" s="27">
        <f t="shared" si="7"/>
        <v>24</v>
      </c>
    </row>
    <row r="38" spans="1:15" ht="46.5" x14ac:dyDescent="0.35">
      <c r="A38" s="17" t="s">
        <v>27</v>
      </c>
      <c r="B38" s="2"/>
      <c r="C38" s="2"/>
      <c r="D38" s="2"/>
      <c r="E38" s="25">
        <v>12</v>
      </c>
      <c r="F38" s="25">
        <v>12</v>
      </c>
      <c r="G38" s="25"/>
      <c r="H38" s="25">
        <v>6</v>
      </c>
      <c r="I38" s="25"/>
      <c r="J38" s="26"/>
      <c r="K38" s="2">
        <v>12</v>
      </c>
      <c r="L38" s="2"/>
      <c r="M38" s="2"/>
      <c r="N38" s="22">
        <f t="shared" si="6"/>
        <v>42</v>
      </c>
      <c r="O38" s="27">
        <f t="shared" si="7"/>
        <v>30</v>
      </c>
    </row>
    <row r="39" spans="1:15" ht="31" x14ac:dyDescent="0.35">
      <c r="A39" s="18" t="s">
        <v>28</v>
      </c>
      <c r="B39" s="2"/>
      <c r="C39" s="2"/>
      <c r="D39" s="2"/>
      <c r="E39" s="25">
        <v>12</v>
      </c>
      <c r="F39" s="25">
        <v>12</v>
      </c>
      <c r="G39" s="25"/>
      <c r="H39" s="25"/>
      <c r="I39" s="25">
        <v>12</v>
      </c>
      <c r="J39" s="26"/>
      <c r="K39" s="24">
        <v>12</v>
      </c>
      <c r="L39" s="2"/>
      <c r="M39" s="2">
        <v>24</v>
      </c>
      <c r="N39" s="22">
        <f t="shared" si="6"/>
        <v>72</v>
      </c>
      <c r="O39" s="27">
        <f t="shared" si="7"/>
        <v>36</v>
      </c>
    </row>
    <row r="40" spans="1:15" x14ac:dyDescent="0.35">
      <c r="A40" s="17" t="s">
        <v>29</v>
      </c>
      <c r="B40" s="2"/>
      <c r="C40" s="2"/>
      <c r="D40" s="2">
        <v>12</v>
      </c>
      <c r="E40" s="25">
        <v>12</v>
      </c>
      <c r="F40" s="25">
        <v>6</v>
      </c>
      <c r="G40" s="25"/>
      <c r="H40" s="25"/>
      <c r="I40" s="25">
        <v>6</v>
      </c>
      <c r="J40" s="26">
        <v>6</v>
      </c>
      <c r="K40" s="2">
        <v>6</v>
      </c>
      <c r="L40" s="2">
        <v>6</v>
      </c>
      <c r="M40" s="2"/>
      <c r="N40" s="22">
        <f t="shared" si="6"/>
        <v>54</v>
      </c>
      <c r="O40" s="27">
        <f t="shared" si="7"/>
        <v>30</v>
      </c>
    </row>
    <row r="41" spans="1:15" ht="31" x14ac:dyDescent="0.35">
      <c r="A41" s="18" t="s">
        <v>30</v>
      </c>
      <c r="B41" s="2"/>
      <c r="C41" s="2"/>
      <c r="D41" s="2">
        <v>12</v>
      </c>
      <c r="E41" s="25">
        <v>18</v>
      </c>
      <c r="F41" s="25">
        <v>6</v>
      </c>
      <c r="G41" s="25"/>
      <c r="H41" s="25">
        <v>6</v>
      </c>
      <c r="I41" s="25">
        <v>6</v>
      </c>
      <c r="J41" s="26"/>
      <c r="K41" s="2"/>
      <c r="L41" s="2">
        <v>6</v>
      </c>
      <c r="M41" s="2"/>
      <c r="N41" s="22">
        <f t="shared" si="6"/>
        <v>54</v>
      </c>
      <c r="O41" s="27">
        <f t="shared" si="7"/>
        <v>36</v>
      </c>
    </row>
    <row r="42" spans="1:15" ht="31" x14ac:dyDescent="0.35">
      <c r="A42" s="17" t="s">
        <v>31</v>
      </c>
      <c r="B42" s="2"/>
      <c r="C42" s="2"/>
      <c r="D42" s="2"/>
      <c r="E42" s="25"/>
      <c r="F42" s="25">
        <v>6</v>
      </c>
      <c r="G42" s="25"/>
      <c r="H42" s="25"/>
      <c r="I42" s="25">
        <v>6</v>
      </c>
      <c r="J42" s="26"/>
      <c r="K42" s="2">
        <v>6</v>
      </c>
      <c r="L42" s="2"/>
      <c r="M42" s="2"/>
      <c r="N42" s="22">
        <f t="shared" si="6"/>
        <v>18</v>
      </c>
      <c r="O42" s="27">
        <f t="shared" si="7"/>
        <v>12</v>
      </c>
    </row>
    <row r="43" spans="1:15" ht="31" x14ac:dyDescent="0.35">
      <c r="A43" s="18" t="s">
        <v>44</v>
      </c>
      <c r="B43" s="2"/>
      <c r="C43" s="2"/>
      <c r="D43" s="2"/>
      <c r="E43" s="25"/>
      <c r="F43" s="25">
        <v>12</v>
      </c>
      <c r="G43" s="25"/>
      <c r="H43" s="25"/>
      <c r="I43" s="25"/>
      <c r="J43" s="26"/>
      <c r="K43" s="2"/>
      <c r="L43" s="2"/>
      <c r="M43" s="2"/>
      <c r="N43" s="22">
        <f t="shared" si="6"/>
        <v>12</v>
      </c>
      <c r="O43" s="27">
        <f t="shared" si="7"/>
        <v>12</v>
      </c>
    </row>
    <row r="44" spans="1:15" x14ac:dyDescent="0.35">
      <c r="N44" s="30">
        <f>SUM(N34:N43)</f>
        <v>1248</v>
      </c>
      <c r="O44" s="1">
        <f>SUM(O34:O43)</f>
        <v>372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allocation ABS Domaine</vt:lpstr>
      <vt:lpstr>allocation ABS marque AF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cpare</dc:creator>
  <cp:lastModifiedBy>Caroline Parent</cp:lastModifiedBy>
  <cp:lastPrinted>2023-03-30T07:21:37Z</cp:lastPrinted>
  <dcterms:created xsi:type="dcterms:W3CDTF">2023-03-10T10:05:40Z</dcterms:created>
  <dcterms:modified xsi:type="dcterms:W3CDTF">2023-07-04T14:45:42Z</dcterms:modified>
</cp:coreProperties>
</file>