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13_ncr:1_{8F82E791-5BDD-476F-9215-1B2F941029C7}" xr6:coauthVersionLast="47" xr6:coauthVersionMax="47" xr10:uidLastSave="{00000000-0000-0000-0000-000000000000}"/>
  <bookViews>
    <workbookView xWindow="-110" yWindow="-110" windowWidth="38620" windowHeight="21100" activeTab="1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D38" i="2" s="1"/>
  <c r="G38" i="2" s="1"/>
  <c r="K38" i="2" s="1"/>
  <c r="L38" i="2" s="1"/>
  <c r="S39" i="2"/>
  <c r="S40" i="2"/>
  <c r="L14" i="2"/>
  <c r="L19" i="2"/>
  <c r="L24" i="2"/>
  <c r="L26" i="2"/>
  <c r="L27" i="2"/>
  <c r="L28" i="2"/>
  <c r="L29" i="2"/>
  <c r="L31" i="2"/>
  <c r="L32" i="2"/>
  <c r="L33" i="2"/>
  <c r="L35" i="2"/>
  <c r="L36" i="2"/>
  <c r="L37" i="2"/>
  <c r="L10" i="2"/>
  <c r="K14" i="2"/>
  <c r="K19" i="2"/>
  <c r="K24" i="2"/>
  <c r="K26" i="2"/>
  <c r="K27" i="2"/>
  <c r="K28" i="2"/>
  <c r="K29" i="2"/>
  <c r="K31" i="2"/>
  <c r="K32" i="2"/>
  <c r="K33" i="2"/>
  <c r="K35" i="2"/>
  <c r="K36" i="2"/>
  <c r="K37" i="2"/>
  <c r="K10" i="2"/>
  <c r="J41" i="2"/>
  <c r="I41" i="2"/>
  <c r="H25" i="2"/>
  <c r="H26" i="2"/>
  <c r="H27" i="2"/>
  <c r="H28" i="2"/>
  <c r="H29" i="2"/>
  <c r="D21" i="1"/>
  <c r="G21" i="1" s="1"/>
  <c r="I21" i="1" s="1"/>
  <c r="D22" i="1"/>
  <c r="G22" i="1" s="1"/>
  <c r="I22" i="1" s="1"/>
  <c r="J22" i="1" s="1"/>
  <c r="N21" i="1"/>
  <c r="N22" i="1"/>
  <c r="H32" i="2"/>
  <c r="H33" i="2"/>
  <c r="H34" i="2"/>
  <c r="H35" i="2"/>
  <c r="H36" i="2"/>
  <c r="H37" i="2"/>
  <c r="H38" i="2"/>
  <c r="H39" i="2"/>
  <c r="H40" i="2"/>
  <c r="G40" i="2"/>
  <c r="K40" i="2" s="1"/>
  <c r="L40" i="2" s="1"/>
  <c r="S17" i="2"/>
  <c r="D39" i="2"/>
  <c r="G39" i="2" s="1"/>
  <c r="K39" i="2" s="1"/>
  <c r="L39" i="2" s="1"/>
  <c r="U37" i="2"/>
  <c r="S34" i="2"/>
  <c r="D34" i="2" s="1"/>
  <c r="G34" i="2" s="1"/>
  <c r="K34" i="2" s="1"/>
  <c r="L34" i="2" s="1"/>
  <c r="S35" i="2"/>
  <c r="D35" i="2" s="1"/>
  <c r="G35" i="2" s="1"/>
  <c r="S36" i="2"/>
  <c r="D36" i="2" s="1"/>
  <c r="G36" i="2" s="1"/>
  <c r="S37" i="2"/>
  <c r="D37" i="2" s="1"/>
  <c r="G37" i="2" s="1"/>
  <c r="S30" i="2"/>
  <c r="D30" i="2" s="1"/>
  <c r="G30" i="2" s="1"/>
  <c r="K30" i="2" s="1"/>
  <c r="L30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10" i="2"/>
  <c r="H41" i="2" l="1"/>
  <c r="J21" i="1"/>
  <c r="S11" i="2"/>
  <c r="D11" i="2" s="1"/>
  <c r="G11" i="2" s="1"/>
  <c r="K11" i="2" s="1"/>
  <c r="L11" i="2" s="1"/>
  <c r="S12" i="2"/>
  <c r="D12" i="2" s="1"/>
  <c r="G12" i="2" s="1"/>
  <c r="K12" i="2" s="1"/>
  <c r="L12" i="2" s="1"/>
  <c r="S13" i="2"/>
  <c r="D13" i="2" s="1"/>
  <c r="G13" i="2" s="1"/>
  <c r="K13" i="2" s="1"/>
  <c r="L13" i="2" s="1"/>
  <c r="S14" i="2"/>
  <c r="D14" i="2" s="1"/>
  <c r="G14" i="2" s="1"/>
  <c r="S15" i="2"/>
  <c r="D15" i="2" s="1"/>
  <c r="G15" i="2" s="1"/>
  <c r="K15" i="2" s="1"/>
  <c r="L15" i="2" s="1"/>
  <c r="S16" i="2"/>
  <c r="D16" i="2" s="1"/>
  <c r="G16" i="2" s="1"/>
  <c r="K16" i="2" s="1"/>
  <c r="L16" i="2" s="1"/>
  <c r="D17" i="2"/>
  <c r="G17" i="2" s="1"/>
  <c r="K17" i="2" s="1"/>
  <c r="L17" i="2" s="1"/>
  <c r="S18" i="2"/>
  <c r="D18" i="2" s="1"/>
  <c r="G18" i="2" s="1"/>
  <c r="K18" i="2" s="1"/>
  <c r="L18" i="2" s="1"/>
  <c r="S19" i="2"/>
  <c r="D19" i="2" s="1"/>
  <c r="G19" i="2" s="1"/>
  <c r="S20" i="2"/>
  <c r="D20" i="2" s="1"/>
  <c r="G20" i="2" s="1"/>
  <c r="K20" i="2" s="1"/>
  <c r="L20" i="2" s="1"/>
  <c r="S21" i="2"/>
  <c r="D21" i="2" s="1"/>
  <c r="G21" i="2" s="1"/>
  <c r="K21" i="2" s="1"/>
  <c r="L21" i="2" s="1"/>
  <c r="S22" i="2"/>
  <c r="D22" i="2" s="1"/>
  <c r="G22" i="2" s="1"/>
  <c r="K22" i="2" s="1"/>
  <c r="L22" i="2" s="1"/>
  <c r="S23" i="2"/>
  <c r="D23" i="2" s="1"/>
  <c r="G23" i="2" s="1"/>
  <c r="K23" i="2" s="1"/>
  <c r="L23" i="2" s="1"/>
  <c r="S24" i="2"/>
  <c r="D24" i="2" s="1"/>
  <c r="G24" i="2" s="1"/>
  <c r="S25" i="2"/>
  <c r="D25" i="2" s="1"/>
  <c r="G25" i="2" s="1"/>
  <c r="K25" i="2" s="1"/>
  <c r="L25" i="2" s="1"/>
  <c r="S26" i="2"/>
  <c r="D26" i="2" s="1"/>
  <c r="G26" i="2" s="1"/>
  <c r="S27" i="2"/>
  <c r="D27" i="2" s="1"/>
  <c r="G27" i="2" s="1"/>
  <c r="S28" i="2"/>
  <c r="D28" i="2" s="1"/>
  <c r="G28" i="2" s="1"/>
  <c r="S29" i="2"/>
  <c r="D29" i="2" s="1"/>
  <c r="G29" i="2" s="1"/>
  <c r="S31" i="2"/>
  <c r="D31" i="2" s="1"/>
  <c r="G31" i="2" s="1"/>
  <c r="S32" i="2"/>
  <c r="D32" i="2" s="1"/>
  <c r="G32" i="2" s="1"/>
  <c r="S33" i="2"/>
  <c r="D33" i="2" s="1"/>
  <c r="S10" i="2"/>
  <c r="D10" i="2" s="1"/>
  <c r="G10" i="2" s="1"/>
  <c r="G33" i="2" l="1"/>
  <c r="D8" i="1"/>
  <c r="D9" i="1"/>
  <c r="G9" i="1" s="1"/>
  <c r="D10" i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7" i="1"/>
  <c r="G7" i="1" s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7" i="1"/>
  <c r="G10" i="1" l="1"/>
  <c r="I10" i="1" s="1"/>
  <c r="J10" i="1" s="1"/>
  <c r="G8" i="1"/>
  <c r="I8" i="1" s="1"/>
  <c r="J8" i="1" s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30" i="2"/>
  <c r="H31" i="2"/>
  <c r="H10" i="2"/>
  <c r="I9" i="1"/>
  <c r="J9" i="1" s="1"/>
  <c r="I14" i="1"/>
  <c r="J14" i="1" s="1"/>
  <c r="I15" i="1"/>
  <c r="J15" i="1" s="1"/>
  <c r="I18" i="1"/>
  <c r="J18" i="1" s="1"/>
  <c r="I20" i="1"/>
  <c r="J20" i="1" s="1"/>
  <c r="I7" i="1"/>
  <c r="J7" i="1" s="1"/>
  <c r="I17" i="1" l="1"/>
  <c r="J17" i="1" s="1"/>
  <c r="I11" i="1"/>
  <c r="J11" i="1" s="1"/>
  <c r="I12" i="1"/>
  <c r="J12" i="1" s="1"/>
  <c r="I19" i="1"/>
  <c r="J19" i="1" s="1"/>
  <c r="I16" i="1"/>
  <c r="J16" i="1" s="1"/>
  <c r="I13" i="1"/>
  <c r="J13" i="1" s="1"/>
</calcChain>
</file>

<file path=xl/sharedStrings.xml><?xml version="1.0" encoding="utf-8"?>
<sst xmlns="http://schemas.openxmlformats.org/spreadsheetml/2006/main" count="158" uniqueCount="137">
  <si>
    <t>FAMILLE</t>
  </si>
  <si>
    <t>Hautes cotes de Nuits rouge</t>
  </si>
  <si>
    <t xml:space="preserve"> Bt Commandes préparées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</si>
  <si>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</si>
  <si>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</si>
  <si>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</si>
  <si>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</si>
  <si>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</si>
  <si>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</si>
  <si>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</si>
  <si>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</si>
  <si>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</si>
  <si>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</si>
  <si>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</si>
  <si>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</si>
  <si>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</si>
  <si>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</si>
  <si>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</si>
  <si>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</si>
  <si>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</si>
  <si>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</si>
  <si>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</si>
  <si>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</si>
  <si>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</si>
  <si>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</si>
  <si>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</si>
  <si>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</si>
  <si>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</si>
  <si>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</si>
  <si>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</si>
  <si>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</si>
  <si>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</si>
  <si>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</si>
  <si>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</si>
  <si>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</si>
  <si>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</si>
  <si>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</si>
  <si>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</si>
  <si>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</si>
  <si>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</si>
  <si>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</si>
  <si>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</si>
  <si>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</si>
  <si>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</si>
  <si>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</si>
  <si>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</si>
  <si>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</si>
  <si>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</si>
  <si>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</si>
  <si>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</si>
  <si>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</si>
  <si>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</si>
  <si>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</si>
  <si>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</si>
  <si>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</si>
  <si>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</si>
  <si>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</si>
  <si>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</si>
  <si>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</si>
  <si>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</si>
  <si>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</si>
  <si>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</si>
  <si>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</si>
  <si>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</si>
  <si>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</si>
  <si>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</si>
  <si>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</si>
  <si>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</si>
  <si>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</si>
  <si>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</si>
  <si>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</si>
  <si>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</si>
  <si>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</si>
  <si>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</si>
  <si>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</si>
  <si>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</si>
  <si>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</si>
  <si>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</si>
  <si>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ISAVIGNE</t>
  </si>
  <si>
    <t>Difference</t>
  </si>
  <si>
    <t>AVEC XTENT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</si>
  <si>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</si>
  <si>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</si>
  <si>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</si>
  <si>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</si>
  <si>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</si>
  <si>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</si>
  <si>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</si>
  <si>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</si>
  <si>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</si>
  <si>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</si>
  <si>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</si>
  <si>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</si>
  <si>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</si>
  <si>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</si>
  <si>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</si>
  <si>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</si>
  <si>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</si>
  <si>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</si>
  <si>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</si>
  <si>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</si>
  <si>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CODE NG</t>
  </si>
  <si>
    <t xml:space="preserve">CODE </t>
  </si>
  <si>
    <t>HCB</t>
  </si>
  <si>
    <t>POURQUOI PAL 303 ET 180 SONT  SOUS STOCKEUR NEGOCE?SI JE LES RAJOUTE JE TOMBE JUSTE</t>
  </si>
  <si>
    <t>PALETTE 166 QUE JE RAJOUTE MAIS QUI EXISTE DANS LES 2 STCOKEURS</t>
  </si>
  <si>
    <t xml:space="preserve">baisser de 53 bt pour pal 176 donc de 39,75l </t>
  </si>
  <si>
    <t>CREMANT</t>
  </si>
  <si>
    <t>3044 ET 3163 POUR 45 BT NE DEVRAIENT PAS ETRE LA</t>
  </si>
  <si>
    <t>EN TROP LES GEV 17</t>
  </si>
  <si>
    <t>500 ET 500 BT DONC 1000 BT SOIT 750 LITRES</t>
  </si>
  <si>
    <t xml:space="preserve">POUR LES MOUL ON DOIT RAJOUTER 2 PALETTES DANS XTENT </t>
  </si>
  <si>
    <t>Charmes chambertin</t>
  </si>
  <si>
    <t>Hautes Cotes de Nuits blancs</t>
  </si>
  <si>
    <t>STOCK EN 3173 APRES ECLATEMENT EN MAI</t>
  </si>
  <si>
    <t>POUR 33,75</t>
  </si>
  <si>
    <t>POUR 22,5</t>
  </si>
  <si>
    <t>3BT POUR 2,25</t>
  </si>
  <si>
    <t>On peut rajouter 45 bt prepareee en ng pour vc soit 381 au lieuy de 336</t>
  </si>
  <si>
    <t>ON RAJOUTE LES 60 BT PREPAREE EN NG DONC 346 AU LIEU DE 286</t>
  </si>
  <si>
    <t>MANQUE DANS CAVE LES 42 BT A PRENDRE VL</t>
  </si>
  <si>
    <t xml:space="preserve">ATTENTION: </t>
  </si>
  <si>
    <t>manque 20 Bt en 2019</t>
  </si>
  <si>
    <t>VRAC 2022</t>
  </si>
  <si>
    <t>CHARMES</t>
  </si>
  <si>
    <t>ALOXE</t>
  </si>
  <si>
    <t>Chambolle 1er cru AUX ECHANGES</t>
  </si>
  <si>
    <t>ALOXE CORTON 1ER CRU LES VALOZIERES</t>
  </si>
  <si>
    <t>CLOS VOUGEOT</t>
  </si>
  <si>
    <t>SIGN</t>
  </si>
  <si>
    <t>SIGNATURE</t>
  </si>
  <si>
    <t>72 BT passes par erreur</t>
  </si>
  <si>
    <t>en L</t>
  </si>
  <si>
    <t>Ecart en Bt</t>
  </si>
  <si>
    <t>STOCK BT POUR CARO</t>
  </si>
  <si>
    <t xml:space="preserve"> A 60 BT ¨RES</t>
  </si>
  <si>
    <t>Au caveau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</si>
</sst>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" fontId="0" fillId="0" borderId="0" xfId="0" applyNumberForma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0" borderId="0" xfId="0" applyFont="1"/>
    <xf numFmtId="14" fontId="0" fillId="0" borderId="0" xfId="0" applyNumberFormat="1"/>
    <xf numFmtId="0" fontId="6" fillId="0" borderId="1" xfId="0" applyFont="1" applyBorder="1"/>
    <xf numFmtId="0" fontId="4" fillId="0" borderId="0" xfId="0" applyFont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0" borderId="0" xfId="0" applyFont="1"/>
    <xf numFmtId="0" fontId="0" fillId="0" borderId="2" xfId="0" applyBorder="1"/>
    <xf numFmtId="0" fontId="0" fillId="6" borderId="2" xfId="0" applyFill="1" applyBorder="1"/>
    <xf numFmtId="0" fontId="0" fillId="8" borderId="1" xfId="0" applyFill="1" applyBorder="1"/>
    <xf numFmtId="0" fontId="6" fillId="8" borderId="1" xfId="0" applyFont="1" applyFill="1" applyBorder="1"/>
    <xf numFmtId="0" fontId="8" fillId="0" borderId="1" xfId="0" applyFont="1" applyBorder="1"/>
    <xf numFmtId="0" fontId="0" fillId="3" borderId="0" xfId="0" applyFill="1"/>
    <xf numFmtId="0" fontId="2" fillId="4" borderId="0" xfId="0" applyFont="1" applyFill="1"/>
    <xf numFmtId="0" fontId="5" fillId="0" borderId="0" xfId="0" applyFont="1"/>
    <xf numFmtId="0" fontId="9" fillId="0" borderId="1" xfId="0" applyFont="1" applyBorder="1"/>
    <xf numFmtId="0" fontId="0" fillId="9" borderId="1" xfId="0" applyFill="1" applyBorder="1"/>
    <xf numFmtId="0" fontId="8" fillId="9" borderId="1" xfId="0" applyFont="1" applyFill="1" applyBorder="1"/>
    <xf numFmtId="0" fontId="3" fillId="9" borderId="1" xfId="0" applyFont="1" applyFill="1" applyBorder="1"/>
    <xf numFmtId="0" fontId="0" fillId="9" borderId="0" xfId="0" applyFill="1"/>
    <xf numFmtId="0" fontId="1" fillId="9" borderId="1" xfId="0" applyFont="1" applyFill="1" applyBorder="1"/>
    <xf numFmtId="0" fontId="6" fillId="0" borderId="0" xfId="0" applyFont="1"/>
    <xf numFmtId="0" fontId="8" fillId="2" borderId="1" xfId="0" applyFont="1" applyFill="1" applyBorder="1"/>
    <xf numFmtId="0" fontId="3" fillId="2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9" fillId="2" borderId="1" xfId="0" applyFont="1" applyFill="1" applyBorder="1"/>
    <xf numFmtId="0" fontId="7" fillId="2" borderId="0" xfId="0" applyFont="1" applyFill="1"/>
    <xf numFmtId="0" fontId="1" fillId="0" borderId="0" xfId="0" applyFont="1" applyAlignment="1">
      <alignment horizontal="right"/>
    </xf>
    <xf numFmtId="0" fontId="0" fillId="0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O28"/>
  <sheetViews>
    <sheetView workbookViewId="0">
      <selection activeCell="K46" sqref="K46"/>
    </sheetView>
  </sheetViews>
  <sheetFormatPr baseColWidth="10" defaultRowHeight="14.5" x14ac:dyDescent="0.35"/>
  <cols>
    <col min="2" max="2" width="33.1796875" customWidth="1"/>
    <col min="3" max="3" width="26" customWidth="1"/>
    <col min="4" max="4" width="24.453125" customWidth="1"/>
  </cols>
  <sheetData>
    <row r="2" spans="1:15" ht="15.5" x14ac:dyDescent="0.35">
      <c r="H2" s="5"/>
    </row>
    <row r="3" spans="1:15" ht="15.5" x14ac:dyDescent="0.35">
      <c r="C3" s="8">
        <v>44957</v>
      </c>
      <c r="H3" s="5"/>
      <c r="K3" s="11" t="s">
        <v>96</v>
      </c>
    </row>
    <row r="4" spans="1:15" ht="15.5" x14ac:dyDescent="0.35">
      <c r="C4" s="1"/>
      <c r="D4" s="11"/>
      <c r="H4" s="5" t="s">
        <v>78</v>
      </c>
      <c r="I4" t="s">
        <v>79</v>
      </c>
      <c r="K4" s="11" t="s">
        <v>91</v>
      </c>
      <c r="M4" t="s">
        <v>93</v>
      </c>
    </row>
    <row r="5" spans="1:15" ht="15.5" x14ac:dyDescent="0.35">
      <c r="B5" t="s">
        <v>0</v>
      </c>
      <c r="C5" t="s">
        <v>4</v>
      </c>
      <c r="D5" s="11" t="s">
        <v>2</v>
      </c>
      <c r="E5" t="s">
        <v>123</v>
      </c>
      <c r="F5" t="s">
        <v>3</v>
      </c>
      <c r="G5" t="s">
        <v>6</v>
      </c>
      <c r="H5" s="5"/>
      <c r="K5" s="11" t="s">
        <v>92</v>
      </c>
      <c r="M5" t="s">
        <v>94</v>
      </c>
      <c r="N5" t="s">
        <v>95</v>
      </c>
    </row>
    <row r="6" spans="1:15" ht="15.5" x14ac:dyDescent="0.35">
      <c r="D6" s="11" t="s">
        <v>5</v>
      </c>
      <c r="H6" s="5"/>
    </row>
    <row r="7" spans="1:15" ht="15.5" x14ac:dyDescent="0.35">
      <c r="A7" s="2" t="s">
        <v>10</v>
      </c>
      <c r="B7" s="2" t="s">
        <v>1</v>
      </c>
      <c r="C7" s="22"/>
      <c r="D7" s="2">
        <f>K7*0.75</f>
        <v>0</v>
      </c>
      <c r="E7" s="2"/>
      <c r="F7" s="2">
        <v>2508</v>
      </c>
      <c r="G7" s="27">
        <f>C7+D7+E7+F7</f>
        <v>2508</v>
      </c>
      <c r="H7" s="4"/>
      <c r="I7" s="7">
        <f t="shared" ref="I7:I22" si="0">G7-H7</f>
        <v>2508</v>
      </c>
      <c r="J7" s="32">
        <f t="shared" ref="J7:J22" si="1">I7+N7</f>
        <v>2508</v>
      </c>
      <c r="K7" s="2"/>
      <c r="M7" s="9"/>
      <c r="N7" s="12">
        <f>M7*0.75</f>
        <v>0</v>
      </c>
      <c r="O7" s="17"/>
    </row>
    <row r="8" spans="1:15" ht="15.5" x14ac:dyDescent="0.35">
      <c r="A8" s="2" t="s">
        <v>9</v>
      </c>
      <c r="B8" s="2" t="s">
        <v>7</v>
      </c>
      <c r="C8" s="22"/>
      <c r="D8" s="2">
        <f t="shared" ref="D8:D23" si="2">K8*0.75</f>
        <v>0</v>
      </c>
      <c r="E8" s="2"/>
      <c r="F8" s="2">
        <v>2336</v>
      </c>
      <c r="G8" s="27">
        <f t="shared" ref="G8:G22" si="3">C8+D8+E8+F8</f>
        <v>2336</v>
      </c>
      <c r="H8" s="4"/>
      <c r="I8" s="7">
        <f t="shared" si="0"/>
        <v>2336</v>
      </c>
      <c r="J8" s="32">
        <f t="shared" si="1"/>
        <v>2336</v>
      </c>
      <c r="K8" s="2"/>
      <c r="M8" s="9"/>
      <c r="N8" s="12">
        <f t="shared" ref="N8:N22" si="4">M8*0.75</f>
        <v>0</v>
      </c>
      <c r="O8" s="25" t="s">
        <v>122</v>
      </c>
    </row>
    <row r="9" spans="1:15" x14ac:dyDescent="0.35">
      <c r="A9" s="2" t="s">
        <v>8</v>
      </c>
      <c r="B9" s="2" t="s">
        <v>77</v>
      </c>
      <c r="C9" s="22"/>
      <c r="D9" s="2">
        <f t="shared" si="2"/>
        <v>0</v>
      </c>
      <c r="E9" s="2"/>
      <c r="F9" s="2">
        <v>912</v>
      </c>
      <c r="G9" s="27">
        <f t="shared" si="3"/>
        <v>912</v>
      </c>
      <c r="I9" s="7">
        <f t="shared" si="0"/>
        <v>912</v>
      </c>
      <c r="J9">
        <f t="shared" si="1"/>
        <v>912</v>
      </c>
      <c r="K9" s="2"/>
      <c r="M9" s="2"/>
      <c r="N9" s="12">
        <f t="shared" si="4"/>
        <v>0</v>
      </c>
      <c r="O9" t="s">
        <v>120</v>
      </c>
    </row>
    <row r="10" spans="1:15" ht="15.5" x14ac:dyDescent="0.35">
      <c r="A10" s="2" t="s">
        <v>12</v>
      </c>
      <c r="B10" s="2" t="s">
        <v>11</v>
      </c>
      <c r="C10" s="22"/>
      <c r="D10" s="2">
        <f t="shared" si="2"/>
        <v>0</v>
      </c>
      <c r="E10" s="2"/>
      <c r="F10" s="2">
        <v>1368</v>
      </c>
      <c r="G10" s="27">
        <f t="shared" si="3"/>
        <v>1368</v>
      </c>
      <c r="H10" s="4"/>
      <c r="I10" s="7">
        <f t="shared" si="0"/>
        <v>1368</v>
      </c>
      <c r="J10">
        <f t="shared" si="1"/>
        <v>1368</v>
      </c>
      <c r="K10" s="2"/>
      <c r="M10" s="2"/>
      <c r="N10" s="12">
        <f t="shared" si="4"/>
        <v>0</v>
      </c>
    </row>
    <row r="11" spans="1:15" s="30" customFormat="1" ht="15.5" x14ac:dyDescent="0.35">
      <c r="A11" s="27" t="s">
        <v>14</v>
      </c>
      <c r="B11" s="27" t="s">
        <v>13</v>
      </c>
      <c r="C11" s="28"/>
      <c r="D11" s="27">
        <f t="shared" si="2"/>
        <v>0</v>
      </c>
      <c r="E11" s="27"/>
      <c r="F11" s="27">
        <v>456</v>
      </c>
      <c r="G11" s="27">
        <f t="shared" si="3"/>
        <v>456</v>
      </c>
      <c r="H11" s="29"/>
      <c r="I11" s="7">
        <f t="shared" si="0"/>
        <v>456</v>
      </c>
      <c r="J11">
        <f t="shared" si="1"/>
        <v>456</v>
      </c>
      <c r="K11" s="27"/>
      <c r="M11" s="27"/>
      <c r="N11" s="31">
        <f t="shared" si="4"/>
        <v>0</v>
      </c>
    </row>
    <row r="12" spans="1:15" ht="15.5" x14ac:dyDescent="0.35">
      <c r="A12" s="2" t="s">
        <v>15</v>
      </c>
      <c r="B12" s="2" t="s">
        <v>16</v>
      </c>
      <c r="C12" s="22"/>
      <c r="D12" s="2">
        <f t="shared" si="2"/>
        <v>0</v>
      </c>
      <c r="E12" s="2"/>
      <c r="F12" s="2">
        <v>1482</v>
      </c>
      <c r="G12" s="27">
        <f t="shared" si="3"/>
        <v>1482</v>
      </c>
      <c r="H12" s="4"/>
      <c r="I12" s="7">
        <f t="shared" si="0"/>
        <v>1482</v>
      </c>
      <c r="J12">
        <f t="shared" si="1"/>
        <v>1482</v>
      </c>
      <c r="K12" s="2"/>
      <c r="M12" s="2"/>
      <c r="N12" s="12">
        <f t="shared" si="4"/>
        <v>0</v>
      </c>
      <c r="O12" t="s">
        <v>106</v>
      </c>
    </row>
    <row r="13" spans="1:15" ht="15.5" x14ac:dyDescent="0.35">
      <c r="A13" s="2" t="s">
        <v>17</v>
      </c>
      <c r="B13" s="2" t="s">
        <v>18</v>
      </c>
      <c r="C13" s="22"/>
      <c r="D13" s="2">
        <f t="shared" si="2"/>
        <v>0</v>
      </c>
      <c r="E13" s="2"/>
      <c r="F13" s="2">
        <v>5244</v>
      </c>
      <c r="G13" s="27">
        <f t="shared" si="3"/>
        <v>5244</v>
      </c>
      <c r="H13" s="4"/>
      <c r="I13" s="7">
        <f t="shared" si="0"/>
        <v>5244</v>
      </c>
      <c r="J13">
        <f t="shared" si="1"/>
        <v>5244</v>
      </c>
      <c r="K13" s="2"/>
      <c r="M13" s="2"/>
      <c r="N13" s="12">
        <f t="shared" si="4"/>
        <v>0</v>
      </c>
      <c r="O13" t="s">
        <v>105</v>
      </c>
    </row>
    <row r="14" spans="1:15" s="35" customFormat="1" ht="15.5" x14ac:dyDescent="0.35">
      <c r="A14" s="16" t="s">
        <v>19</v>
      </c>
      <c r="B14" s="16" t="s">
        <v>20</v>
      </c>
      <c r="C14" s="37"/>
      <c r="D14" s="16">
        <f t="shared" si="2"/>
        <v>0</v>
      </c>
      <c r="E14" s="16"/>
      <c r="F14" s="16"/>
      <c r="G14" s="27">
        <f t="shared" si="3"/>
        <v>0</v>
      </c>
      <c r="H14" s="34"/>
      <c r="I14" s="7">
        <f t="shared" si="0"/>
        <v>0</v>
      </c>
      <c r="J14">
        <f t="shared" si="1"/>
        <v>0</v>
      </c>
      <c r="K14" s="16"/>
      <c r="M14" s="16"/>
      <c r="N14" s="36">
        <f t="shared" si="4"/>
        <v>0</v>
      </c>
      <c r="O14" s="38" t="s">
        <v>104</v>
      </c>
    </row>
    <row r="15" spans="1:15" s="35" customFormat="1" ht="15.5" x14ac:dyDescent="0.35">
      <c r="A15" s="16" t="s">
        <v>23</v>
      </c>
      <c r="B15" s="16" t="s">
        <v>22</v>
      </c>
      <c r="C15" s="33"/>
      <c r="D15" s="16">
        <f t="shared" si="2"/>
        <v>0</v>
      </c>
      <c r="E15" s="16"/>
      <c r="F15" s="16">
        <v>798</v>
      </c>
      <c r="G15" s="27">
        <f t="shared" si="3"/>
        <v>798</v>
      </c>
      <c r="H15" s="34"/>
      <c r="I15" s="7">
        <f t="shared" si="0"/>
        <v>798</v>
      </c>
      <c r="J15">
        <f t="shared" si="1"/>
        <v>798</v>
      </c>
      <c r="K15" s="16"/>
      <c r="M15" s="16"/>
      <c r="N15" s="36">
        <f t="shared" si="4"/>
        <v>0</v>
      </c>
    </row>
    <row r="16" spans="1:15" ht="15.5" x14ac:dyDescent="0.35">
      <c r="A16" s="2" t="s">
        <v>24</v>
      </c>
      <c r="B16" s="2" t="s">
        <v>25</v>
      </c>
      <c r="C16" s="22"/>
      <c r="D16" s="2">
        <f t="shared" si="2"/>
        <v>0</v>
      </c>
      <c r="E16" s="2"/>
      <c r="F16" s="2">
        <v>1254</v>
      </c>
      <c r="G16" s="27">
        <f t="shared" si="3"/>
        <v>1254</v>
      </c>
      <c r="H16" s="4"/>
      <c r="I16" s="7">
        <f t="shared" si="0"/>
        <v>1254</v>
      </c>
      <c r="J16">
        <f t="shared" si="1"/>
        <v>1254</v>
      </c>
      <c r="K16" s="2"/>
      <c r="M16" s="2"/>
      <c r="N16" s="12">
        <f t="shared" si="4"/>
        <v>0</v>
      </c>
    </row>
    <row r="17" spans="1:14" s="30" customFormat="1" ht="15.5" x14ac:dyDescent="0.35">
      <c r="A17" s="27" t="s">
        <v>26</v>
      </c>
      <c r="B17" s="27" t="s">
        <v>27</v>
      </c>
      <c r="C17" s="28"/>
      <c r="D17" s="27">
        <f t="shared" si="2"/>
        <v>0</v>
      </c>
      <c r="E17" s="27"/>
      <c r="F17" s="27">
        <v>684</v>
      </c>
      <c r="G17" s="27">
        <f t="shared" si="3"/>
        <v>684</v>
      </c>
      <c r="H17" s="29"/>
      <c r="I17" s="7">
        <f t="shared" si="0"/>
        <v>684</v>
      </c>
      <c r="J17">
        <f t="shared" si="1"/>
        <v>684</v>
      </c>
      <c r="K17" s="27"/>
      <c r="M17" s="27"/>
      <c r="N17" s="31">
        <f t="shared" si="4"/>
        <v>0</v>
      </c>
    </row>
    <row r="18" spans="1:14" s="30" customFormat="1" ht="15.5" x14ac:dyDescent="0.35">
      <c r="A18" s="27" t="s">
        <v>29</v>
      </c>
      <c r="B18" s="27" t="s">
        <v>28</v>
      </c>
      <c r="C18" s="28"/>
      <c r="D18" s="27">
        <f t="shared" si="2"/>
        <v>0</v>
      </c>
      <c r="E18" s="27"/>
      <c r="F18" s="27"/>
      <c r="G18" s="27">
        <f t="shared" si="3"/>
        <v>0</v>
      </c>
      <c r="H18" s="29"/>
      <c r="I18" s="7">
        <f t="shared" si="0"/>
        <v>0</v>
      </c>
      <c r="J18">
        <f t="shared" si="1"/>
        <v>0</v>
      </c>
      <c r="K18" s="27"/>
      <c r="M18" s="27"/>
      <c r="N18" s="31">
        <f t="shared" si="4"/>
        <v>0</v>
      </c>
    </row>
    <row r="19" spans="1:14" ht="15.5" x14ac:dyDescent="0.35">
      <c r="A19" s="2" t="s">
        <v>32</v>
      </c>
      <c r="B19" s="2" t="s">
        <v>31</v>
      </c>
      <c r="C19" s="22"/>
      <c r="D19" s="2">
        <f t="shared" si="2"/>
        <v>0</v>
      </c>
      <c r="E19" s="2"/>
      <c r="F19" s="2">
        <v>2508</v>
      </c>
      <c r="G19" s="27">
        <f t="shared" si="3"/>
        <v>2508</v>
      </c>
      <c r="H19" s="4"/>
      <c r="I19" s="7">
        <f t="shared" si="0"/>
        <v>2508</v>
      </c>
      <c r="J19">
        <f t="shared" si="1"/>
        <v>2508</v>
      </c>
      <c r="K19" s="2"/>
      <c r="M19" s="2"/>
      <c r="N19" s="12">
        <f t="shared" si="4"/>
        <v>0</v>
      </c>
    </row>
    <row r="20" spans="1:14" s="30" customFormat="1" ht="15.5" x14ac:dyDescent="0.35">
      <c r="A20" s="27" t="s">
        <v>33</v>
      </c>
      <c r="B20" s="27" t="s">
        <v>34</v>
      </c>
      <c r="C20" s="28"/>
      <c r="D20" s="27">
        <f t="shared" si="2"/>
        <v>0</v>
      </c>
      <c r="E20" s="27"/>
      <c r="F20" s="27">
        <v>872</v>
      </c>
      <c r="G20" s="27">
        <f t="shared" si="3"/>
        <v>872</v>
      </c>
      <c r="H20" s="29"/>
      <c r="I20" s="7">
        <f t="shared" si="0"/>
        <v>872</v>
      </c>
      <c r="J20">
        <f t="shared" si="1"/>
        <v>872</v>
      </c>
      <c r="K20" s="27"/>
      <c r="M20" s="27"/>
      <c r="N20" s="31">
        <f t="shared" si="4"/>
        <v>0</v>
      </c>
    </row>
    <row r="21" spans="1:14" ht="15.5" x14ac:dyDescent="0.35">
      <c r="A21" s="27" t="s">
        <v>68</v>
      </c>
      <c r="B21" s="2" t="s">
        <v>128</v>
      </c>
      <c r="C21" s="2"/>
      <c r="D21" s="27">
        <f t="shared" si="2"/>
        <v>0</v>
      </c>
      <c r="E21" s="2"/>
      <c r="F21" s="2"/>
      <c r="G21" s="27">
        <f t="shared" si="3"/>
        <v>0</v>
      </c>
      <c r="H21" s="4"/>
      <c r="I21" s="7">
        <f t="shared" si="0"/>
        <v>0</v>
      </c>
      <c r="J21">
        <f t="shared" si="1"/>
        <v>0</v>
      </c>
      <c r="K21" s="2"/>
      <c r="M21" s="2"/>
      <c r="N21" s="31">
        <f t="shared" si="4"/>
        <v>0</v>
      </c>
    </row>
    <row r="22" spans="1:14" ht="15.5" x14ac:dyDescent="0.35">
      <c r="A22" s="27" t="s">
        <v>129</v>
      </c>
      <c r="B22" s="27" t="s">
        <v>130</v>
      </c>
      <c r="C22" s="26"/>
      <c r="D22" s="27">
        <f t="shared" si="2"/>
        <v>0</v>
      </c>
      <c r="E22" s="2"/>
      <c r="F22" s="2"/>
      <c r="G22" s="27">
        <f t="shared" si="3"/>
        <v>0</v>
      </c>
      <c r="H22" s="4"/>
      <c r="I22" s="7">
        <f t="shared" si="0"/>
        <v>0</v>
      </c>
      <c r="J22">
        <f t="shared" si="1"/>
        <v>0</v>
      </c>
      <c r="K22" s="2"/>
      <c r="M22" s="2"/>
      <c r="N22" s="31">
        <f t="shared" si="4"/>
        <v>0</v>
      </c>
    </row>
    <row r="23" spans="1:14" ht="15.5" x14ac:dyDescent="0.35">
      <c r="D23" s="27"/>
      <c r="H23" s="5"/>
    </row>
    <row r="24" spans="1:14" ht="15.5" x14ac:dyDescent="0.35">
      <c r="H24" s="5"/>
    </row>
    <row r="26" spans="1:14" x14ac:dyDescent="0.35">
      <c r="H26" s="13"/>
      <c r="I26" t="s">
        <v>97</v>
      </c>
    </row>
    <row r="27" spans="1:14" x14ac:dyDescent="0.35">
      <c r="B27" s="39" t="s">
        <v>121</v>
      </c>
      <c r="C27" t="s">
        <v>111</v>
      </c>
      <c r="K27" t="s">
        <v>17</v>
      </c>
      <c r="L27" t="s">
        <v>118</v>
      </c>
    </row>
    <row r="28" spans="1:14" x14ac:dyDescent="0.35">
      <c r="C28" t="s">
        <v>110</v>
      </c>
      <c r="K28" t="s">
        <v>19</v>
      </c>
      <c r="L28" t="s">
        <v>119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A46"/>
  <sheetViews>
    <sheetView tabSelected="1" topLeftCell="A4" workbookViewId="0">
      <selection activeCell="R39" sqref="R39"/>
    </sheetView>
  </sheetViews>
  <sheetFormatPr baseColWidth="10" defaultRowHeight="14.5" x14ac:dyDescent="0.35"/>
  <cols>
    <col min="2" max="2" width="41.1796875" bestFit="1" customWidth="1"/>
    <col min="4" max="4" width="22.1796875" customWidth="1"/>
    <col min="5" max="5" width="13.81640625" customWidth="1"/>
    <col min="9" max="9" width="12.81640625" bestFit="1" customWidth="1"/>
    <col min="10" max="10" width="16.453125" bestFit="1" customWidth="1"/>
  </cols>
  <sheetData>
    <row r="5" spans="1:21" x14ac:dyDescent="0.35">
      <c r="C5" s="8">
        <v>44957</v>
      </c>
      <c r="T5" t="s">
        <v>102</v>
      </c>
    </row>
    <row r="6" spans="1:21" x14ac:dyDescent="0.35">
      <c r="C6" s="1"/>
      <c r="T6" t="s">
        <v>100</v>
      </c>
    </row>
    <row r="7" spans="1:21" x14ac:dyDescent="0.35">
      <c r="C7" s="1"/>
      <c r="D7" s="41" t="s">
        <v>2</v>
      </c>
      <c r="R7" s="32" t="s">
        <v>101</v>
      </c>
      <c r="T7" t="s">
        <v>98</v>
      </c>
    </row>
    <row r="8" spans="1:21" x14ac:dyDescent="0.35">
      <c r="B8" t="s">
        <v>0</v>
      </c>
      <c r="C8" t="s">
        <v>4</v>
      </c>
      <c r="D8" s="41" t="s">
        <v>5</v>
      </c>
      <c r="E8" t="s">
        <v>123</v>
      </c>
      <c r="F8" t="s">
        <v>3</v>
      </c>
      <c r="G8" t="s">
        <v>35</v>
      </c>
      <c r="H8" t="s">
        <v>39</v>
      </c>
      <c r="I8" t="s">
        <v>36</v>
      </c>
      <c r="J8" t="s">
        <v>37</v>
      </c>
      <c r="K8" t="s">
        <v>66</v>
      </c>
      <c r="L8" t="s">
        <v>133</v>
      </c>
      <c r="M8" t="s">
        <v>38</v>
      </c>
      <c r="R8" s="32" t="s">
        <v>99</v>
      </c>
      <c r="S8" t="s">
        <v>95</v>
      </c>
      <c r="T8" t="s">
        <v>99</v>
      </c>
      <c r="U8" t="s">
        <v>95</v>
      </c>
    </row>
    <row r="9" spans="1:21" x14ac:dyDescent="0.35">
      <c r="D9" s="41" t="s">
        <v>80</v>
      </c>
      <c r="K9" s="10" t="s">
        <v>132</v>
      </c>
      <c r="R9" s="32" t="s">
        <v>92</v>
      </c>
    </row>
    <row r="10" spans="1:21" ht="15.5" x14ac:dyDescent="0.35">
      <c r="A10" s="20" t="s">
        <v>21</v>
      </c>
      <c r="B10" s="2" t="s">
        <v>40</v>
      </c>
      <c r="C10" s="9">
        <v>11.25</v>
      </c>
      <c r="D10" s="14">
        <f>S10</f>
        <v>0</v>
      </c>
      <c r="E10" s="2"/>
      <c r="F10" s="2"/>
      <c r="G10" s="4">
        <f>C10+D10+E10+F10</f>
        <v>11.25</v>
      </c>
      <c r="H10" s="3">
        <f>I10+J10</f>
        <v>5.25</v>
      </c>
      <c r="I10" s="9">
        <v>5.25</v>
      </c>
      <c r="J10" s="9"/>
      <c r="K10" s="6">
        <f>G10-H10</f>
        <v>6</v>
      </c>
      <c r="L10" s="2">
        <f>K10/0.75</f>
        <v>8</v>
      </c>
      <c r="R10" s="2"/>
      <c r="S10" s="14">
        <f>R10*0.75</f>
        <v>0</v>
      </c>
      <c r="T10">
        <v>30</v>
      </c>
      <c r="U10" s="2">
        <f>T10*0.75</f>
        <v>22.5</v>
      </c>
    </row>
    <row r="11" spans="1:21" ht="15.5" x14ac:dyDescent="0.35">
      <c r="A11" s="20" t="s">
        <v>10</v>
      </c>
      <c r="B11" s="2" t="s">
        <v>41</v>
      </c>
      <c r="C11" s="9">
        <v>1038</v>
      </c>
      <c r="D11" s="14">
        <f t="shared" ref="D11:D39" si="0">S11</f>
        <v>320.25</v>
      </c>
      <c r="E11" s="2"/>
      <c r="F11" s="2"/>
      <c r="G11" s="4">
        <f t="shared" ref="G11:G40" si="1">C11+D11+E11+F11</f>
        <v>1358.25</v>
      </c>
      <c r="H11" s="3">
        <f t="shared" ref="H11:H41" si="2">I11+J11</f>
        <v>1332.75</v>
      </c>
      <c r="I11" s="9">
        <v>1332.75</v>
      </c>
      <c r="J11" s="9"/>
      <c r="K11" s="6">
        <f t="shared" ref="K11:K40" si="3">G11-H11</f>
        <v>25.5</v>
      </c>
      <c r="L11" s="2">
        <f t="shared" ref="L11:L40" si="4">K11/0.75</f>
        <v>34</v>
      </c>
      <c r="R11" s="2">
        <v>427</v>
      </c>
      <c r="S11" s="16">
        <f t="shared" ref="S11:S40" si="5">R11*0.75</f>
        <v>320.25</v>
      </c>
      <c r="T11">
        <v>393</v>
      </c>
      <c r="U11" s="2">
        <f t="shared" ref="U11:U37" si="6">T11*0.75</f>
        <v>294.75</v>
      </c>
    </row>
    <row r="12" spans="1:21" ht="15.5" x14ac:dyDescent="0.35">
      <c r="A12" s="20" t="s">
        <v>9</v>
      </c>
      <c r="B12" s="2" t="s">
        <v>42</v>
      </c>
      <c r="C12" s="9">
        <v>2217.75</v>
      </c>
      <c r="D12" s="14">
        <f t="shared" si="0"/>
        <v>166.5</v>
      </c>
      <c r="E12" s="2"/>
      <c r="F12" s="2"/>
      <c r="G12" s="4">
        <f t="shared" si="1"/>
        <v>2384.25</v>
      </c>
      <c r="H12" s="3">
        <f t="shared" si="2"/>
        <v>2229.75</v>
      </c>
      <c r="I12" s="9">
        <v>2222.25</v>
      </c>
      <c r="J12" s="9">
        <v>7.5</v>
      </c>
      <c r="K12" s="6">
        <f t="shared" si="3"/>
        <v>154.5</v>
      </c>
      <c r="L12" s="2">
        <f t="shared" si="4"/>
        <v>206</v>
      </c>
      <c r="R12" s="2">
        <v>222</v>
      </c>
      <c r="S12" s="14">
        <f t="shared" si="5"/>
        <v>166.5</v>
      </c>
      <c r="T12">
        <v>96</v>
      </c>
      <c r="U12" s="2">
        <f t="shared" si="6"/>
        <v>72</v>
      </c>
    </row>
    <row r="13" spans="1:21" ht="15.5" x14ac:dyDescent="0.35">
      <c r="A13" s="20" t="s">
        <v>12</v>
      </c>
      <c r="B13" s="2" t="s">
        <v>43</v>
      </c>
      <c r="C13" s="2">
        <v>0</v>
      </c>
      <c r="D13" s="14">
        <f t="shared" si="0"/>
        <v>0</v>
      </c>
      <c r="E13" s="2"/>
      <c r="F13" s="2"/>
      <c r="G13" s="4">
        <f t="shared" si="1"/>
        <v>0</v>
      </c>
      <c r="H13" s="3">
        <f t="shared" si="2"/>
        <v>0</v>
      </c>
      <c r="I13" s="9">
        <v>0</v>
      </c>
      <c r="J13" s="9"/>
      <c r="K13" s="6">
        <f t="shared" si="3"/>
        <v>0</v>
      </c>
      <c r="L13" s="2">
        <f t="shared" si="4"/>
        <v>0</v>
      </c>
      <c r="R13" s="2"/>
      <c r="S13" s="16">
        <f t="shared" si="5"/>
        <v>0</v>
      </c>
      <c r="T13">
        <v>36</v>
      </c>
      <c r="U13" s="2">
        <f t="shared" si="6"/>
        <v>27</v>
      </c>
    </row>
    <row r="14" spans="1:21" ht="15.5" x14ac:dyDescent="0.35">
      <c r="A14" s="20" t="s">
        <v>67</v>
      </c>
      <c r="B14" s="2" t="s">
        <v>44</v>
      </c>
      <c r="C14" s="2"/>
      <c r="D14" s="14">
        <f t="shared" si="0"/>
        <v>0</v>
      </c>
      <c r="E14" s="2">
        <v>0</v>
      </c>
      <c r="F14" s="2">
        <v>0</v>
      </c>
      <c r="G14" s="4">
        <f t="shared" si="1"/>
        <v>0</v>
      </c>
      <c r="H14" s="3">
        <f t="shared" si="2"/>
        <v>0</v>
      </c>
      <c r="I14" s="9">
        <v>0</v>
      </c>
      <c r="J14" s="9"/>
      <c r="K14" s="6">
        <f t="shared" si="3"/>
        <v>0</v>
      </c>
      <c r="L14" s="2">
        <f t="shared" si="4"/>
        <v>0</v>
      </c>
      <c r="R14" s="2"/>
      <c r="S14" s="14">
        <f t="shared" si="5"/>
        <v>0</v>
      </c>
      <c r="U14" s="2">
        <f t="shared" si="6"/>
        <v>0</v>
      </c>
    </row>
    <row r="15" spans="1:21" ht="15.5" x14ac:dyDescent="0.35">
      <c r="A15" s="20" t="s">
        <v>68</v>
      </c>
      <c r="B15" s="2" t="s">
        <v>45</v>
      </c>
      <c r="C15" s="9">
        <v>5.25</v>
      </c>
      <c r="D15" s="14">
        <f t="shared" si="0"/>
        <v>0</v>
      </c>
      <c r="E15" s="2"/>
      <c r="F15" s="2">
        <v>684</v>
      </c>
      <c r="G15" s="4">
        <f t="shared" si="1"/>
        <v>689.25</v>
      </c>
      <c r="H15" s="3">
        <f t="shared" si="2"/>
        <v>861.75</v>
      </c>
      <c r="I15" s="9">
        <v>861.75</v>
      </c>
      <c r="J15" s="9"/>
      <c r="K15" s="6">
        <f t="shared" si="3"/>
        <v>-172.5</v>
      </c>
      <c r="L15" s="2">
        <f t="shared" si="4"/>
        <v>-230</v>
      </c>
      <c r="N15" s="7" t="s">
        <v>134</v>
      </c>
      <c r="P15">
        <v>230</v>
      </c>
      <c r="R15" s="2"/>
      <c r="S15" s="14">
        <f t="shared" si="5"/>
        <v>0</v>
      </c>
      <c r="U15" s="2">
        <f t="shared" si="6"/>
        <v>0</v>
      </c>
    </row>
    <row r="16" spans="1:21" ht="15.5" x14ac:dyDescent="0.35">
      <c r="A16" s="20" t="s">
        <v>69</v>
      </c>
      <c r="B16" s="2" t="s">
        <v>46</v>
      </c>
      <c r="C16" s="9">
        <v>26.25</v>
      </c>
      <c r="D16" s="14">
        <f t="shared" si="0"/>
        <v>19.5</v>
      </c>
      <c r="E16" s="2"/>
      <c r="F16" s="2">
        <v>0</v>
      </c>
      <c r="G16" s="4">
        <f t="shared" si="1"/>
        <v>45.75</v>
      </c>
      <c r="H16" s="24">
        <f t="shared" si="2"/>
        <v>41.25</v>
      </c>
      <c r="I16" s="9">
        <v>41.25</v>
      </c>
      <c r="J16" s="9"/>
      <c r="K16" s="6">
        <f t="shared" si="3"/>
        <v>4.5</v>
      </c>
      <c r="L16" s="2">
        <f t="shared" si="4"/>
        <v>6</v>
      </c>
      <c r="R16" s="2">
        <v>26</v>
      </c>
      <c r="S16" s="14">
        <f t="shared" si="5"/>
        <v>19.5</v>
      </c>
      <c r="U16" s="2">
        <f t="shared" si="6"/>
        <v>0</v>
      </c>
    </row>
    <row r="17" spans="1:27" ht="15.5" x14ac:dyDescent="0.35">
      <c r="A17" s="20" t="s">
        <v>14</v>
      </c>
      <c r="B17" s="6" t="s">
        <v>47</v>
      </c>
      <c r="C17" s="9">
        <v>56.25</v>
      </c>
      <c r="D17" s="14">
        <f t="shared" si="0"/>
        <v>2.25</v>
      </c>
      <c r="E17" s="2"/>
      <c r="F17" s="2"/>
      <c r="G17" s="4">
        <f t="shared" si="1"/>
        <v>58.5</v>
      </c>
      <c r="H17" s="3">
        <f t="shared" si="2"/>
        <v>58.5</v>
      </c>
      <c r="I17" s="9">
        <v>54</v>
      </c>
      <c r="J17" s="9">
        <v>4.5</v>
      </c>
      <c r="K17" s="6">
        <f t="shared" si="3"/>
        <v>0</v>
      </c>
      <c r="L17" s="2">
        <f t="shared" si="4"/>
        <v>0</v>
      </c>
      <c r="R17" s="2">
        <v>3</v>
      </c>
      <c r="S17" s="14">
        <f t="shared" si="5"/>
        <v>2.25</v>
      </c>
      <c r="T17">
        <v>20</v>
      </c>
      <c r="U17" s="16">
        <f t="shared" si="6"/>
        <v>15</v>
      </c>
    </row>
    <row r="18" spans="1:27" s="15" customFormat="1" ht="15.5" x14ac:dyDescent="0.35">
      <c r="A18" s="20" t="s">
        <v>70</v>
      </c>
      <c r="B18" s="6" t="s">
        <v>48</v>
      </c>
      <c r="C18" s="9">
        <v>41.25</v>
      </c>
      <c r="D18" s="14">
        <f t="shared" si="0"/>
        <v>45</v>
      </c>
      <c r="E18" s="2"/>
      <c r="F18" s="2"/>
      <c r="G18" s="4">
        <f t="shared" si="1"/>
        <v>86.25</v>
      </c>
      <c r="H18" s="3">
        <f t="shared" si="2"/>
        <v>45</v>
      </c>
      <c r="I18" s="9">
        <v>45</v>
      </c>
      <c r="J18" s="9"/>
      <c r="K18" s="6">
        <f t="shared" si="3"/>
        <v>41.25</v>
      </c>
      <c r="L18" s="2">
        <f t="shared" si="4"/>
        <v>55</v>
      </c>
      <c r="M18"/>
      <c r="N18"/>
      <c r="O18"/>
      <c r="P18"/>
      <c r="Q18"/>
      <c r="R18" s="2">
        <v>60</v>
      </c>
      <c r="S18" s="2">
        <f t="shared" si="5"/>
        <v>45</v>
      </c>
      <c r="T18"/>
      <c r="U18" s="2">
        <f t="shared" si="6"/>
        <v>0</v>
      </c>
      <c r="V18"/>
      <c r="W18"/>
      <c r="X18"/>
      <c r="Y18"/>
      <c r="Z18"/>
      <c r="AA18"/>
    </row>
    <row r="19" spans="1:27" ht="15.5" x14ac:dyDescent="0.35">
      <c r="A19" s="21" t="s">
        <v>19</v>
      </c>
      <c r="B19" s="6" t="s">
        <v>49</v>
      </c>
      <c r="C19" s="9"/>
      <c r="D19" s="14">
        <f t="shared" si="0"/>
        <v>0</v>
      </c>
      <c r="E19" s="2"/>
      <c r="F19" s="2"/>
      <c r="G19" s="4">
        <f t="shared" si="1"/>
        <v>0</v>
      </c>
      <c r="H19" s="3">
        <f t="shared" si="2"/>
        <v>54</v>
      </c>
      <c r="I19" s="9"/>
      <c r="J19" s="9">
        <v>54</v>
      </c>
      <c r="K19" s="6">
        <f t="shared" si="3"/>
        <v>-54</v>
      </c>
      <c r="L19" s="2">
        <f t="shared" si="4"/>
        <v>-72</v>
      </c>
      <c r="M19" t="s">
        <v>131</v>
      </c>
      <c r="R19" s="2"/>
      <c r="S19" s="16">
        <f t="shared" si="5"/>
        <v>0</v>
      </c>
      <c r="T19">
        <v>420</v>
      </c>
      <c r="U19" s="16">
        <f t="shared" si="6"/>
        <v>315</v>
      </c>
      <c r="V19" t="s">
        <v>135</v>
      </c>
    </row>
    <row r="20" spans="1:27" ht="15.5" x14ac:dyDescent="0.35">
      <c r="A20" s="20" t="s">
        <v>72</v>
      </c>
      <c r="B20" s="2" t="s">
        <v>51</v>
      </c>
      <c r="C20" s="9"/>
      <c r="D20" s="14">
        <f t="shared" si="0"/>
        <v>58.5</v>
      </c>
      <c r="E20" s="2"/>
      <c r="F20" s="2"/>
      <c r="G20" s="4">
        <f t="shared" si="1"/>
        <v>58.5</v>
      </c>
      <c r="H20" s="3">
        <f t="shared" si="2"/>
        <v>36.75</v>
      </c>
      <c r="I20" s="2">
        <v>23.25</v>
      </c>
      <c r="J20" s="2">
        <v>13.5</v>
      </c>
      <c r="K20" s="6">
        <f t="shared" si="3"/>
        <v>21.75</v>
      </c>
      <c r="L20" s="2">
        <f t="shared" si="4"/>
        <v>29</v>
      </c>
      <c r="R20" s="2">
        <v>78</v>
      </c>
      <c r="S20" s="14">
        <f t="shared" si="5"/>
        <v>58.5</v>
      </c>
      <c r="T20">
        <v>63</v>
      </c>
      <c r="U20" s="2">
        <f t="shared" si="6"/>
        <v>47.25</v>
      </c>
    </row>
    <row r="21" spans="1:27" ht="15.5" x14ac:dyDescent="0.35">
      <c r="A21" s="20" t="s">
        <v>15</v>
      </c>
      <c r="B21" s="2" t="s">
        <v>50</v>
      </c>
      <c r="C21" s="9">
        <v>9</v>
      </c>
      <c r="D21" s="2">
        <f t="shared" si="0"/>
        <v>0</v>
      </c>
      <c r="E21" s="2"/>
      <c r="F21" s="2"/>
      <c r="G21" s="4">
        <f t="shared" si="1"/>
        <v>9</v>
      </c>
      <c r="H21" s="3">
        <f t="shared" si="2"/>
        <v>12</v>
      </c>
      <c r="I21" s="2"/>
      <c r="J21" s="2">
        <v>12</v>
      </c>
      <c r="K21" s="6">
        <f t="shared" si="3"/>
        <v>-3</v>
      </c>
      <c r="L21" s="2">
        <f t="shared" si="4"/>
        <v>-4</v>
      </c>
      <c r="R21" s="9"/>
      <c r="S21" s="2">
        <f t="shared" si="5"/>
        <v>0</v>
      </c>
      <c r="T21">
        <v>41</v>
      </c>
      <c r="U21" s="2">
        <f t="shared" si="6"/>
        <v>30.75</v>
      </c>
    </row>
    <row r="22" spans="1:27" ht="15.5" x14ac:dyDescent="0.35">
      <c r="A22" s="20" t="s">
        <v>30</v>
      </c>
      <c r="B22" s="2" t="s">
        <v>52</v>
      </c>
      <c r="C22" s="9">
        <v>40.5</v>
      </c>
      <c r="D22" s="14">
        <f t="shared" si="0"/>
        <v>0</v>
      </c>
      <c r="E22" s="2"/>
      <c r="F22" s="2"/>
      <c r="G22" s="4">
        <f t="shared" si="1"/>
        <v>40.5</v>
      </c>
      <c r="H22" s="3">
        <f t="shared" si="2"/>
        <v>0</v>
      </c>
      <c r="I22" s="2"/>
      <c r="J22" s="2"/>
      <c r="K22" s="6">
        <f t="shared" si="3"/>
        <v>40.5</v>
      </c>
      <c r="L22" s="2">
        <f t="shared" si="4"/>
        <v>54</v>
      </c>
      <c r="M22" t="s">
        <v>114</v>
      </c>
      <c r="Q22" t="s">
        <v>116</v>
      </c>
      <c r="R22" s="2"/>
      <c r="S22" s="14">
        <f t="shared" si="5"/>
        <v>0</v>
      </c>
      <c r="T22">
        <v>54</v>
      </c>
      <c r="U22" s="2">
        <f t="shared" si="6"/>
        <v>40.5</v>
      </c>
    </row>
    <row r="23" spans="1:27" ht="15.5" x14ac:dyDescent="0.35">
      <c r="A23" s="20" t="s">
        <v>73</v>
      </c>
      <c r="B23" s="2" t="s">
        <v>53</v>
      </c>
      <c r="C23" s="9">
        <v>1.5</v>
      </c>
      <c r="D23" s="14">
        <f t="shared" si="0"/>
        <v>0</v>
      </c>
      <c r="E23" s="2"/>
      <c r="F23" s="2"/>
      <c r="G23" s="4">
        <f t="shared" si="1"/>
        <v>1.5</v>
      </c>
      <c r="H23" s="3">
        <f t="shared" si="2"/>
        <v>1.5</v>
      </c>
      <c r="I23" s="2">
        <v>1.5</v>
      </c>
      <c r="J23" s="2"/>
      <c r="K23" s="6">
        <f t="shared" si="3"/>
        <v>0</v>
      </c>
      <c r="L23" s="2">
        <f t="shared" si="4"/>
        <v>0</v>
      </c>
      <c r="R23" s="2"/>
      <c r="S23" s="14">
        <f t="shared" si="5"/>
        <v>0</v>
      </c>
      <c r="U23" s="2">
        <f t="shared" si="6"/>
        <v>0</v>
      </c>
    </row>
    <row r="24" spans="1:27" ht="15.5" x14ac:dyDescent="0.35">
      <c r="A24" s="20" t="s">
        <v>17</v>
      </c>
      <c r="B24" s="2" t="s">
        <v>54</v>
      </c>
      <c r="C24" s="9"/>
      <c r="D24" s="14">
        <f t="shared" si="0"/>
        <v>0</v>
      </c>
      <c r="E24" s="2"/>
      <c r="F24" s="2"/>
      <c r="G24" s="4">
        <f t="shared" si="1"/>
        <v>0</v>
      </c>
      <c r="H24" s="3">
        <f t="shared" si="2"/>
        <v>0</v>
      </c>
      <c r="I24" s="2"/>
      <c r="J24" s="2"/>
      <c r="K24" s="6">
        <f t="shared" si="3"/>
        <v>0</v>
      </c>
      <c r="L24" s="2">
        <f t="shared" si="4"/>
        <v>0</v>
      </c>
      <c r="M24" s="23" t="s">
        <v>108</v>
      </c>
      <c r="Q24" t="s">
        <v>115</v>
      </c>
      <c r="R24" s="2"/>
      <c r="S24" s="16">
        <f t="shared" si="5"/>
        <v>0</v>
      </c>
      <c r="U24" s="16">
        <f t="shared" si="6"/>
        <v>0</v>
      </c>
    </row>
    <row r="25" spans="1:27" ht="15.5" x14ac:dyDescent="0.35">
      <c r="A25" s="20" t="s">
        <v>75</v>
      </c>
      <c r="B25" s="2" t="s">
        <v>55</v>
      </c>
      <c r="C25" s="21">
        <v>174.75</v>
      </c>
      <c r="D25" s="14">
        <f t="shared" si="0"/>
        <v>191.25</v>
      </c>
      <c r="E25" s="2">
        <v>5700</v>
      </c>
      <c r="F25" s="2">
        <v>2394</v>
      </c>
      <c r="G25" s="4">
        <f t="shared" si="1"/>
        <v>8460</v>
      </c>
      <c r="H25" s="3">
        <f t="shared" si="2"/>
        <v>8391</v>
      </c>
      <c r="I25" s="2">
        <v>8391</v>
      </c>
      <c r="J25" s="2"/>
      <c r="K25" s="6">
        <f t="shared" si="3"/>
        <v>69</v>
      </c>
      <c r="L25" s="2">
        <f t="shared" si="4"/>
        <v>92</v>
      </c>
      <c r="M25" t="s">
        <v>109</v>
      </c>
      <c r="O25" t="s">
        <v>117</v>
      </c>
      <c r="R25" s="2">
        <v>255</v>
      </c>
      <c r="S25" s="14">
        <f t="shared" si="5"/>
        <v>191.25</v>
      </c>
      <c r="U25" s="2">
        <f t="shared" si="6"/>
        <v>0</v>
      </c>
    </row>
    <row r="26" spans="1:27" ht="15.5" x14ac:dyDescent="0.35">
      <c r="A26" s="20" t="s">
        <v>71</v>
      </c>
      <c r="B26" s="2" t="s">
        <v>56</v>
      </c>
      <c r="C26" s="9"/>
      <c r="D26" s="14">
        <f t="shared" si="0"/>
        <v>0</v>
      </c>
      <c r="E26" s="2"/>
      <c r="F26" s="2"/>
      <c r="G26" s="4">
        <f t="shared" si="1"/>
        <v>0</v>
      </c>
      <c r="H26" s="3">
        <f t="shared" si="2"/>
        <v>0</v>
      </c>
      <c r="I26" s="2"/>
      <c r="J26" s="2"/>
      <c r="K26" s="6">
        <f t="shared" si="3"/>
        <v>0</v>
      </c>
      <c r="L26" s="2">
        <f t="shared" si="4"/>
        <v>0</v>
      </c>
      <c r="R26" s="2"/>
      <c r="S26" s="14">
        <f t="shared" si="5"/>
        <v>0</v>
      </c>
      <c r="U26" s="2">
        <f t="shared" si="6"/>
        <v>0</v>
      </c>
    </row>
    <row r="27" spans="1:27" ht="15.5" x14ac:dyDescent="0.35">
      <c r="A27" s="20" t="s">
        <v>76</v>
      </c>
      <c r="B27" s="2" t="s">
        <v>57</v>
      </c>
      <c r="C27" s="21"/>
      <c r="D27" s="14">
        <f t="shared" si="0"/>
        <v>0</v>
      </c>
      <c r="E27" s="2"/>
      <c r="F27" s="2"/>
      <c r="G27" s="4">
        <f t="shared" si="1"/>
        <v>0</v>
      </c>
      <c r="H27" s="3">
        <f t="shared" si="2"/>
        <v>10.5</v>
      </c>
      <c r="I27" s="2">
        <v>0</v>
      </c>
      <c r="J27" s="2">
        <v>10.5</v>
      </c>
      <c r="K27" s="6">
        <f t="shared" si="3"/>
        <v>-10.5</v>
      </c>
      <c r="L27" s="2">
        <f t="shared" si="4"/>
        <v>-14</v>
      </c>
      <c r="R27" s="2"/>
      <c r="S27" s="16">
        <f t="shared" si="5"/>
        <v>0</v>
      </c>
      <c r="U27" s="16">
        <f t="shared" si="6"/>
        <v>0</v>
      </c>
    </row>
    <row r="28" spans="1:27" ht="15.5" x14ac:dyDescent="0.35">
      <c r="A28" s="20" t="s">
        <v>81</v>
      </c>
      <c r="B28" s="2" t="s">
        <v>58</v>
      </c>
      <c r="C28" s="9"/>
      <c r="D28" s="14">
        <f t="shared" si="0"/>
        <v>0</v>
      </c>
      <c r="E28" s="2"/>
      <c r="F28" s="2">
        <v>0</v>
      </c>
      <c r="G28" s="4">
        <f t="shared" si="1"/>
        <v>0</v>
      </c>
      <c r="H28" s="3">
        <f t="shared" si="2"/>
        <v>47.25</v>
      </c>
      <c r="I28" s="2">
        <v>47.25</v>
      </c>
      <c r="J28" s="2"/>
      <c r="K28" s="6">
        <f t="shared" si="3"/>
        <v>-47.25</v>
      </c>
      <c r="L28" s="2">
        <f t="shared" si="4"/>
        <v>-63</v>
      </c>
      <c r="R28" s="2"/>
      <c r="S28" s="14">
        <f t="shared" si="5"/>
        <v>0</v>
      </c>
      <c r="U28" s="2">
        <f t="shared" si="6"/>
        <v>0</v>
      </c>
    </row>
    <row r="29" spans="1:27" ht="15.5" x14ac:dyDescent="0.35">
      <c r="A29" s="20" t="s">
        <v>82</v>
      </c>
      <c r="B29" s="2" t="s">
        <v>59</v>
      </c>
      <c r="C29" s="9"/>
      <c r="D29" s="14">
        <f t="shared" si="0"/>
        <v>0</v>
      </c>
      <c r="E29" s="2"/>
      <c r="F29" s="2">
        <v>0</v>
      </c>
      <c r="G29" s="4">
        <f t="shared" si="1"/>
        <v>0</v>
      </c>
      <c r="H29" s="3">
        <f t="shared" si="2"/>
        <v>13.5</v>
      </c>
      <c r="I29" s="2">
        <v>13.5</v>
      </c>
      <c r="J29" s="2"/>
      <c r="K29" s="6">
        <f t="shared" si="3"/>
        <v>-13.5</v>
      </c>
      <c r="L29" s="2">
        <f t="shared" si="4"/>
        <v>-18</v>
      </c>
      <c r="R29" s="2"/>
      <c r="S29" s="14">
        <f t="shared" si="5"/>
        <v>0</v>
      </c>
      <c r="U29" s="2">
        <f t="shared" si="6"/>
        <v>0</v>
      </c>
    </row>
    <row r="30" spans="1:27" ht="15.5" x14ac:dyDescent="0.35">
      <c r="A30" s="20" t="s">
        <v>83</v>
      </c>
      <c r="B30" s="2" t="s">
        <v>60</v>
      </c>
      <c r="C30" s="9"/>
      <c r="D30" s="14">
        <f t="shared" si="0"/>
        <v>0</v>
      </c>
      <c r="E30" s="2">
        <v>570</v>
      </c>
      <c r="F30" s="2">
        <v>228</v>
      </c>
      <c r="G30" s="4">
        <f t="shared" si="1"/>
        <v>798</v>
      </c>
      <c r="H30" s="3">
        <f t="shared" si="2"/>
        <v>927</v>
      </c>
      <c r="I30" s="2">
        <v>927</v>
      </c>
      <c r="J30" s="2"/>
      <c r="K30" s="6">
        <f t="shared" si="3"/>
        <v>-129</v>
      </c>
      <c r="L30" s="2">
        <f t="shared" si="4"/>
        <v>-172</v>
      </c>
      <c r="R30" s="2"/>
      <c r="S30" s="14">
        <f>R30*1.5</f>
        <v>0</v>
      </c>
      <c r="U30" s="2">
        <f t="shared" si="6"/>
        <v>0</v>
      </c>
    </row>
    <row r="31" spans="1:27" ht="15.5" x14ac:dyDescent="0.35">
      <c r="A31" s="20" t="s">
        <v>84</v>
      </c>
      <c r="B31" s="2" t="s">
        <v>61</v>
      </c>
      <c r="C31" s="9"/>
      <c r="D31" s="14">
        <f t="shared" si="0"/>
        <v>0</v>
      </c>
      <c r="E31" s="2"/>
      <c r="F31" s="2">
        <v>456</v>
      </c>
      <c r="G31" s="4">
        <f t="shared" si="1"/>
        <v>456</v>
      </c>
      <c r="H31" s="3">
        <f t="shared" si="2"/>
        <v>535.5</v>
      </c>
      <c r="I31" s="2">
        <v>535.5</v>
      </c>
      <c r="J31" s="2"/>
      <c r="K31" s="6">
        <f t="shared" si="3"/>
        <v>-79.5</v>
      </c>
      <c r="L31" s="2">
        <f t="shared" si="4"/>
        <v>-106</v>
      </c>
      <c r="R31" s="2"/>
      <c r="S31" s="14">
        <f t="shared" si="5"/>
        <v>0</v>
      </c>
      <c r="U31" s="2">
        <f t="shared" si="6"/>
        <v>0</v>
      </c>
    </row>
    <row r="32" spans="1:27" ht="15.5" x14ac:dyDescent="0.35">
      <c r="A32" s="2" t="s">
        <v>85</v>
      </c>
      <c r="B32" s="2" t="s">
        <v>62</v>
      </c>
      <c r="C32" s="2"/>
      <c r="D32" s="14">
        <f t="shared" si="0"/>
        <v>0</v>
      </c>
      <c r="E32" s="2"/>
      <c r="F32" s="2"/>
      <c r="G32" s="4">
        <f t="shared" si="1"/>
        <v>0</v>
      </c>
      <c r="H32" s="3">
        <f t="shared" si="2"/>
        <v>67.5</v>
      </c>
      <c r="I32" s="2">
        <v>67.5</v>
      </c>
      <c r="J32" s="2"/>
      <c r="K32" s="6">
        <f t="shared" si="3"/>
        <v>-67.5</v>
      </c>
      <c r="L32" s="2">
        <f t="shared" si="4"/>
        <v>-90</v>
      </c>
      <c r="N32" s="7" t="s">
        <v>90</v>
      </c>
      <c r="R32" s="2"/>
      <c r="S32" s="14">
        <f t="shared" si="5"/>
        <v>0</v>
      </c>
      <c r="U32" s="2">
        <f t="shared" si="6"/>
        <v>0</v>
      </c>
    </row>
    <row r="33" spans="1:21" ht="15.5" x14ac:dyDescent="0.35">
      <c r="A33" s="2" t="s">
        <v>86</v>
      </c>
      <c r="B33" s="2" t="s">
        <v>63</v>
      </c>
      <c r="C33" s="2"/>
      <c r="D33" s="14">
        <f t="shared" si="0"/>
        <v>0</v>
      </c>
      <c r="E33" s="2"/>
      <c r="F33" s="2">
        <v>1462</v>
      </c>
      <c r="G33" s="4">
        <f t="shared" si="1"/>
        <v>1462</v>
      </c>
      <c r="H33" s="3">
        <f t="shared" si="2"/>
        <v>1462</v>
      </c>
      <c r="I33" s="2">
        <v>1462</v>
      </c>
      <c r="J33" s="2"/>
      <c r="K33" s="6">
        <f t="shared" si="3"/>
        <v>0</v>
      </c>
      <c r="L33" s="2">
        <f t="shared" si="4"/>
        <v>0</v>
      </c>
      <c r="R33" s="2"/>
      <c r="S33" s="14">
        <f t="shared" si="5"/>
        <v>0</v>
      </c>
      <c r="U33" s="2">
        <f t="shared" si="6"/>
        <v>0</v>
      </c>
    </row>
    <row r="34" spans="1:21" ht="15.5" x14ac:dyDescent="0.35">
      <c r="A34" s="2" t="s">
        <v>87</v>
      </c>
      <c r="B34" s="2" t="s">
        <v>64</v>
      </c>
      <c r="C34" s="2"/>
      <c r="D34" s="14">
        <f t="shared" si="0"/>
        <v>0</v>
      </c>
      <c r="E34" s="2">
        <v>456</v>
      </c>
      <c r="F34" s="2">
        <v>228</v>
      </c>
      <c r="G34" s="4">
        <f t="shared" si="1"/>
        <v>684</v>
      </c>
      <c r="H34" s="3">
        <f t="shared" si="2"/>
        <v>684</v>
      </c>
      <c r="I34" s="2">
        <v>684</v>
      </c>
      <c r="J34" s="2"/>
      <c r="K34" s="6">
        <f t="shared" si="3"/>
        <v>0</v>
      </c>
      <c r="L34" s="2">
        <f t="shared" si="4"/>
        <v>0</v>
      </c>
      <c r="R34" s="2"/>
      <c r="S34" s="14">
        <f t="shared" si="5"/>
        <v>0</v>
      </c>
      <c r="U34" s="2">
        <f t="shared" si="6"/>
        <v>0</v>
      </c>
    </row>
    <row r="35" spans="1:21" ht="15.5" x14ac:dyDescent="0.35">
      <c r="A35" s="2" t="s">
        <v>88</v>
      </c>
      <c r="B35" s="2" t="s">
        <v>65</v>
      </c>
      <c r="C35" s="2"/>
      <c r="D35" s="14">
        <f t="shared" si="0"/>
        <v>0</v>
      </c>
      <c r="E35" s="2"/>
      <c r="F35" s="2">
        <v>342</v>
      </c>
      <c r="G35" s="4">
        <f t="shared" si="1"/>
        <v>342</v>
      </c>
      <c r="H35" s="3">
        <f t="shared" si="2"/>
        <v>342</v>
      </c>
      <c r="I35" s="2">
        <v>342</v>
      </c>
      <c r="J35" s="2"/>
      <c r="K35" s="6">
        <f t="shared" si="3"/>
        <v>0</v>
      </c>
      <c r="L35" s="2">
        <f t="shared" si="4"/>
        <v>0</v>
      </c>
      <c r="R35" s="2"/>
      <c r="S35" s="14">
        <f t="shared" si="5"/>
        <v>0</v>
      </c>
      <c r="U35" s="2">
        <f t="shared" si="6"/>
        <v>0</v>
      </c>
    </row>
    <row r="36" spans="1:21" ht="15.5" x14ac:dyDescent="0.35">
      <c r="A36" s="18" t="s">
        <v>89</v>
      </c>
      <c r="B36" s="2" t="s">
        <v>126</v>
      </c>
      <c r="C36" s="18"/>
      <c r="D36" s="14">
        <f t="shared" si="0"/>
        <v>0</v>
      </c>
      <c r="E36" s="18"/>
      <c r="F36" s="18">
        <v>228</v>
      </c>
      <c r="G36" s="4">
        <f t="shared" si="1"/>
        <v>228</v>
      </c>
      <c r="H36" s="3">
        <f t="shared" si="2"/>
        <v>228</v>
      </c>
      <c r="I36" s="18">
        <v>228</v>
      </c>
      <c r="J36" s="18"/>
      <c r="K36" s="6">
        <f t="shared" si="3"/>
        <v>0</v>
      </c>
      <c r="L36" s="2">
        <f t="shared" si="4"/>
        <v>0</v>
      </c>
      <c r="R36" s="2"/>
      <c r="S36" s="14">
        <f t="shared" si="5"/>
        <v>0</v>
      </c>
      <c r="U36" s="2">
        <f t="shared" si="6"/>
        <v>0</v>
      </c>
    </row>
    <row r="37" spans="1:21" ht="15.5" x14ac:dyDescent="0.35">
      <c r="A37" s="18" t="s">
        <v>103</v>
      </c>
      <c r="B37" s="18" t="s">
        <v>113</v>
      </c>
      <c r="C37" s="18"/>
      <c r="D37" s="19">
        <f t="shared" si="0"/>
        <v>0</v>
      </c>
      <c r="E37" s="18"/>
      <c r="F37" s="18"/>
      <c r="G37" s="4">
        <f t="shared" si="1"/>
        <v>0</v>
      </c>
      <c r="H37" s="3">
        <f t="shared" si="2"/>
        <v>0</v>
      </c>
      <c r="I37" s="18"/>
      <c r="J37" s="18"/>
      <c r="K37" s="6">
        <f t="shared" si="3"/>
        <v>0</v>
      </c>
      <c r="L37" s="2">
        <f t="shared" si="4"/>
        <v>0</v>
      </c>
      <c r="R37" s="2"/>
      <c r="S37" s="14">
        <f t="shared" si="5"/>
        <v>0</v>
      </c>
      <c r="U37" s="2">
        <f t="shared" si="6"/>
        <v>0</v>
      </c>
    </row>
    <row r="38" spans="1:21" ht="15.5" x14ac:dyDescent="0.35">
      <c r="A38" s="2" t="s">
        <v>124</v>
      </c>
      <c r="B38" s="2" t="s">
        <v>112</v>
      </c>
      <c r="C38" s="2"/>
      <c r="D38" s="14">
        <f t="shared" si="0"/>
        <v>0</v>
      </c>
      <c r="E38" s="2"/>
      <c r="F38" s="2">
        <v>684</v>
      </c>
      <c r="G38" s="4">
        <f t="shared" si="1"/>
        <v>684</v>
      </c>
      <c r="H38" s="3">
        <f t="shared" si="2"/>
        <v>684</v>
      </c>
      <c r="I38" s="2">
        <v>684</v>
      </c>
      <c r="J38" s="2"/>
      <c r="K38" s="6">
        <f t="shared" si="3"/>
        <v>0</v>
      </c>
      <c r="L38" s="2">
        <f t="shared" si="4"/>
        <v>0</v>
      </c>
      <c r="R38" s="2"/>
      <c r="S38" s="14">
        <f t="shared" si="5"/>
        <v>0</v>
      </c>
      <c r="U38" s="2"/>
    </row>
    <row r="39" spans="1:21" ht="15.5" x14ac:dyDescent="0.35">
      <c r="A39" s="2" t="s">
        <v>107</v>
      </c>
      <c r="B39" s="2" t="s">
        <v>107</v>
      </c>
      <c r="C39" s="2"/>
      <c r="D39" s="14">
        <f t="shared" si="0"/>
        <v>36</v>
      </c>
      <c r="E39" s="2"/>
      <c r="F39" s="2">
        <v>0</v>
      </c>
      <c r="G39" s="4">
        <f t="shared" si="1"/>
        <v>36</v>
      </c>
      <c r="H39" s="3">
        <f t="shared" si="2"/>
        <v>36</v>
      </c>
      <c r="I39" s="2">
        <v>0</v>
      </c>
      <c r="J39" s="2">
        <v>36</v>
      </c>
      <c r="K39" s="6">
        <f t="shared" si="3"/>
        <v>0</v>
      </c>
      <c r="L39" s="2">
        <f t="shared" si="4"/>
        <v>0</v>
      </c>
      <c r="Q39" t="s">
        <v>136</v>
      </c>
      <c r="R39" s="2">
        <v>48</v>
      </c>
      <c r="S39" s="14">
        <f t="shared" si="5"/>
        <v>36</v>
      </c>
      <c r="U39" s="2"/>
    </row>
    <row r="40" spans="1:21" ht="15.5" x14ac:dyDescent="0.35">
      <c r="A40" s="40" t="s">
        <v>125</v>
      </c>
      <c r="B40" s="2" t="s">
        <v>127</v>
      </c>
      <c r="C40" s="2"/>
      <c r="D40" s="2"/>
      <c r="E40" s="2">
        <v>684</v>
      </c>
      <c r="F40" s="2"/>
      <c r="G40" s="4">
        <f t="shared" si="1"/>
        <v>684</v>
      </c>
      <c r="H40" s="3">
        <f t="shared" si="2"/>
        <v>684</v>
      </c>
      <c r="I40" s="2">
        <v>684</v>
      </c>
      <c r="J40" s="2"/>
      <c r="K40" s="6">
        <f t="shared" si="3"/>
        <v>0</v>
      </c>
      <c r="L40" s="2">
        <f t="shared" si="4"/>
        <v>0</v>
      </c>
      <c r="R40" s="2"/>
      <c r="S40" s="14">
        <f t="shared" si="5"/>
        <v>0</v>
      </c>
      <c r="U40" s="2"/>
    </row>
    <row r="41" spans="1:21" ht="15.5" x14ac:dyDescent="0.35">
      <c r="H41" s="3">
        <f t="shared" si="2"/>
        <v>18790.75</v>
      </c>
      <c r="I41">
        <f>SUM(I10:I40)</f>
        <v>18652.75</v>
      </c>
      <c r="J41">
        <f>SUM(J10:J40)</f>
        <v>138</v>
      </c>
    </row>
    <row r="46" spans="1:21" x14ac:dyDescent="0.35">
      <c r="B46" t="s">
        <v>74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2022-06-02T12:24:01Z</cp:lastPrinted>
  <dcterms:created xsi:type="dcterms:W3CDTF">2022-01-12T08:57:28Z</dcterms:created>
  <dcterms:modified xsi:type="dcterms:W3CDTF">2023-01-30T15:38:02Z</dcterms:modified>
</cp:coreProperties>
</file>