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AE99C3D0-B4D6-4092-B646-9742D605468E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2" l="1"/>
  <c r="L39" i="2"/>
  <c r="L43" i="2" s="1"/>
  <c r="M43" i="2" s="1"/>
  <c r="K39" i="2"/>
  <c r="H38" i="2"/>
  <c r="H39" i="2"/>
  <c r="G38" i="2"/>
  <c r="G39" i="2"/>
  <c r="K38" i="2"/>
  <c r="L37" i="2"/>
  <c r="L38" i="2"/>
  <c r="Y37" i="2"/>
  <c r="W34" i="2"/>
  <c r="H34" i="2" s="1"/>
  <c r="K34" i="2" s="1"/>
  <c r="O34" i="2" s="1"/>
  <c r="W35" i="2"/>
  <c r="W36" i="2"/>
  <c r="H36" i="2" s="1"/>
  <c r="K36" i="2" s="1"/>
  <c r="O36" i="2" s="1"/>
  <c r="W37" i="2"/>
  <c r="H37" i="2" s="1"/>
  <c r="K37" i="2" s="1"/>
  <c r="L32" i="2"/>
  <c r="L33" i="2"/>
  <c r="L34" i="2"/>
  <c r="L35" i="2"/>
  <c r="L36" i="2"/>
  <c r="H35" i="2"/>
  <c r="G30" i="2"/>
  <c r="G31" i="2"/>
  <c r="G32" i="2"/>
  <c r="G33" i="2"/>
  <c r="G34" i="2"/>
  <c r="G35" i="2"/>
  <c r="G36" i="2"/>
  <c r="G37" i="2"/>
  <c r="E32" i="2"/>
  <c r="E33" i="2"/>
  <c r="E34" i="2"/>
  <c r="E35" i="2"/>
  <c r="E36" i="2"/>
  <c r="E37" i="2"/>
  <c r="W30" i="2"/>
  <c r="H30" i="2" s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O37" i="2" l="1"/>
  <c r="O39" i="2"/>
  <c r="O38" i="2"/>
  <c r="K32" i="2"/>
  <c r="K35" i="2"/>
  <c r="O35" i="2" s="1"/>
  <c r="W11" i="2"/>
  <c r="H11" i="2" s="1"/>
  <c r="W12" i="2"/>
  <c r="H12" i="2" s="1"/>
  <c r="W13" i="2"/>
  <c r="H13" i="2" s="1"/>
  <c r="W14" i="2"/>
  <c r="H14" i="2" s="1"/>
  <c r="W15" i="2"/>
  <c r="H15" i="2" s="1"/>
  <c r="W16" i="2"/>
  <c r="H16" i="2" s="1"/>
  <c r="H17" i="2"/>
  <c r="W18" i="2"/>
  <c r="H18" i="2" s="1"/>
  <c r="W19" i="2"/>
  <c r="H19" i="2" s="1"/>
  <c r="W20" i="2"/>
  <c r="H20" i="2" s="1"/>
  <c r="W21" i="2"/>
  <c r="H21" i="2" s="1"/>
  <c r="W22" i="2"/>
  <c r="H22" i="2" s="1"/>
  <c r="W23" i="2"/>
  <c r="H23" i="2" s="1"/>
  <c r="W24" i="2"/>
  <c r="H24" i="2" s="1"/>
  <c r="W25" i="2"/>
  <c r="H25" i="2" s="1"/>
  <c r="W26" i="2"/>
  <c r="H26" i="2" s="1"/>
  <c r="W27" i="2"/>
  <c r="H27" i="2" s="1"/>
  <c r="W28" i="2"/>
  <c r="H28" i="2" s="1"/>
  <c r="W29" i="2"/>
  <c r="H29" i="2" s="1"/>
  <c r="W31" i="2"/>
  <c r="H31" i="2" s="1"/>
  <c r="W32" i="2"/>
  <c r="H32" i="2" s="1"/>
  <c r="W33" i="2"/>
  <c r="H33" i="2" s="1"/>
  <c r="K33" i="2" s="1"/>
  <c r="O33" i="2" s="1"/>
  <c r="W10" i="2"/>
  <c r="H10" i="2" s="1"/>
  <c r="H8" i="1" l="1"/>
  <c r="H9" i="1"/>
  <c r="H10" i="1"/>
  <c r="H11" i="1"/>
  <c r="H12" i="1"/>
  <c r="H13" i="1"/>
  <c r="H14" i="1"/>
  <c r="H15" i="1"/>
  <c r="H16" i="1"/>
  <c r="H17" i="1"/>
  <c r="H18" i="1"/>
  <c r="K18" i="1" s="1"/>
  <c r="H19" i="1"/>
  <c r="H20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K26" i="2" s="1"/>
  <c r="E27" i="2"/>
  <c r="E28" i="2"/>
  <c r="E29" i="2"/>
  <c r="E30" i="2"/>
  <c r="K30" i="2" s="1"/>
  <c r="E31" i="2"/>
  <c r="K31" i="2" s="1"/>
  <c r="G25" i="2"/>
  <c r="G26" i="2"/>
  <c r="G27" i="2"/>
  <c r="K27" i="2" s="1"/>
  <c r="G28" i="2"/>
  <c r="K28" i="2" s="1"/>
  <c r="G29" i="2"/>
  <c r="L11" i="2"/>
  <c r="L12" i="2"/>
  <c r="L13" i="2"/>
  <c r="L14" i="2"/>
  <c r="L15" i="2"/>
  <c r="L16" i="2"/>
  <c r="L44" i="2" s="1"/>
  <c r="M44" i="2" s="1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0" i="2"/>
  <c r="G24" i="2"/>
  <c r="K24" i="2" s="1"/>
  <c r="E24" i="2"/>
  <c r="G23" i="2"/>
  <c r="E23" i="2"/>
  <c r="K23" i="2" s="1"/>
  <c r="G22" i="2"/>
  <c r="E2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K15" i="2" s="1"/>
  <c r="G14" i="2"/>
  <c r="E14" i="2"/>
  <c r="K14" i="2" s="1"/>
  <c r="G13" i="2"/>
  <c r="E13" i="2"/>
  <c r="E12" i="2"/>
  <c r="K12" i="2" s="1"/>
  <c r="G11" i="2"/>
  <c r="E11" i="2"/>
  <c r="G10" i="2"/>
  <c r="E10" i="2"/>
  <c r="G8" i="1"/>
  <c r="G9" i="1"/>
  <c r="G10" i="1"/>
  <c r="G11" i="1"/>
  <c r="G12" i="1"/>
  <c r="G13" i="1"/>
  <c r="G14" i="1"/>
  <c r="K14" i="1" s="1"/>
  <c r="M14" i="1" s="1"/>
  <c r="N14" i="1" s="1"/>
  <c r="G15" i="1"/>
  <c r="K15" i="1" s="1"/>
  <c r="M15" i="1" s="1"/>
  <c r="N15" i="1" s="1"/>
  <c r="G16" i="1"/>
  <c r="K16" i="1" s="1"/>
  <c r="G17" i="1"/>
  <c r="K17" i="1" s="1"/>
  <c r="G18" i="1"/>
  <c r="G19" i="1"/>
  <c r="G20" i="1"/>
  <c r="G21" i="1"/>
  <c r="E8" i="1"/>
  <c r="K8" i="1" s="1"/>
  <c r="M8" i="1" s="1"/>
  <c r="N8" i="1" s="1"/>
  <c r="E9" i="1"/>
  <c r="E10" i="1"/>
  <c r="K10" i="1" s="1"/>
  <c r="M10" i="1" s="1"/>
  <c r="N10" i="1" s="1"/>
  <c r="E11" i="1"/>
  <c r="E12" i="1"/>
  <c r="E13" i="1"/>
  <c r="E14" i="1"/>
  <c r="E15" i="1"/>
  <c r="E16" i="1"/>
  <c r="E17" i="1"/>
  <c r="E18" i="1"/>
  <c r="M18" i="1" s="1"/>
  <c r="N18" i="1" s="1"/>
  <c r="E19" i="1"/>
  <c r="E20" i="1"/>
  <c r="K20" i="1" s="1"/>
  <c r="M20" i="1" s="1"/>
  <c r="N20" i="1" s="1"/>
  <c r="E21" i="1"/>
  <c r="K21" i="1" s="1"/>
  <c r="M21" i="1" s="1"/>
  <c r="G7" i="1"/>
  <c r="K7" i="1" s="1"/>
  <c r="M7" i="1" s="1"/>
  <c r="N7" i="1" s="1"/>
  <c r="E7" i="1"/>
  <c r="K20" i="2" l="1"/>
  <c r="O20" i="2" s="1"/>
  <c r="L40" i="2"/>
  <c r="L42" i="2"/>
  <c r="M42" i="2" s="1"/>
  <c r="K13" i="2"/>
  <c r="O13" i="2" s="1"/>
  <c r="K21" i="2"/>
  <c r="O21" i="2" s="1"/>
  <c r="K25" i="2"/>
  <c r="O25" i="2" s="1"/>
  <c r="K22" i="2"/>
  <c r="O22" i="2" s="1"/>
  <c r="K19" i="2"/>
  <c r="O19" i="2" s="1"/>
  <c r="K11" i="2"/>
  <c r="O11" i="2" s="1"/>
  <c r="K16" i="2"/>
  <c r="O16" i="2" s="1"/>
  <c r="K29" i="2"/>
  <c r="K17" i="2"/>
  <c r="O17" i="2" s="1"/>
  <c r="K18" i="2"/>
  <c r="O18" i="2" s="1"/>
  <c r="K10" i="2"/>
  <c r="O10" i="2" s="1"/>
  <c r="M17" i="1"/>
  <c r="N17" i="1" s="1"/>
  <c r="K11" i="1"/>
  <c r="M11" i="1" s="1"/>
  <c r="N11" i="1" s="1"/>
  <c r="K12" i="1"/>
  <c r="M12" i="1" s="1"/>
  <c r="N12" i="1" s="1"/>
  <c r="K19" i="1"/>
  <c r="M19" i="1" s="1"/>
  <c r="N19" i="1" s="1"/>
  <c r="K9" i="1"/>
  <c r="M9" i="1" s="1"/>
  <c r="N9" i="1" s="1"/>
  <c r="M16" i="1"/>
  <c r="N16" i="1" s="1"/>
  <c r="K13" i="1"/>
  <c r="M13" i="1" s="1"/>
  <c r="N13" i="1" s="1"/>
  <c r="O31" i="2"/>
  <c r="O23" i="2"/>
  <c r="O27" i="2"/>
  <c r="O26" i="2"/>
  <c r="O32" i="2"/>
  <c r="O30" i="2"/>
  <c r="O29" i="2"/>
  <c r="O28" i="2"/>
  <c r="O15" i="2"/>
  <c r="O12" i="2"/>
  <c r="O14" i="2"/>
  <c r="O24" i="2"/>
</calcChain>
</file>

<file path=xl/sharedStrings.xml><?xml version="1.0" encoding="utf-8"?>
<sst xmlns="http://schemas.openxmlformats.org/spreadsheetml/2006/main" count="161" uniqueCount="131">
  <si>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</si>
  <si>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</si>
  <si>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</si>
  <si>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</si>
  <si>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</si>
  <si>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</si>
  <si>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</si>
  <si>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</si>
  <si>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</si>
  <si>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</si>
  <si>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</si>
  <si>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</si>
  <si>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</si>
  <si>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</si>
  <si>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</si>
  <si>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</si>
  <si>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</si>
  <si>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</si>
  <si>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</si>
  <si>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</si>
  <si>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</si>
  <si>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</si>
  <si>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</si>
  <si>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</si>
  <si>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</si>
  <si>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</si>
  <si>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</si>
  <si>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</si>
  <si>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</si>
  <si>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</si>
  <si>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</si>
  <si>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</si>
  <si>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</si>
  <si>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</si>
  <si>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</si>
  <si>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</si>
  <si>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</si>
  <si>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</si>
  <si>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</si>
  <si>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</si>
  <si>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</si>
  <si>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</si>
  <si>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</si>
  <si>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</si>
  <si>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</si>
  <si>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</si>
  <si>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</si>
  <si>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</si>
  <si>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</si>
  <si>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</si>
  <si>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</si>
  <si>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</si>
  <si>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</si>
  <si>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</si>
  <si>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</si>
  <si>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</si>
  <si>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</si>
  <si>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</si>
  <si>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</si>
  <si>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</si>
  <si>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</si>
  <si>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</si>
  <si>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</si>
  <si>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</si>
  <si>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</si>
  <si>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</si>
  <si>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</si>
  <si>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</si>
  <si>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</si>
  <si>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</si>
  <si>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</si>
  <si>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</si>
  <si>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</si>
  <si>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</si>
  <si>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</si>
  <si>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</si>
  <si>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</si>
  <si>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</si>
  <si>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</si>
  <si>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</si>
  <si>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</si>
  <si>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</si>
  <si>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</si>
  <si>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</si>
  <si>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</si>
  <si>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</si>
  <si>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</si>
  <si>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</si>
  <si>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</si>
  <si>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</si>
  <si>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</si>
  <si>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</si>
  <si>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</si>
  <si>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</si>
  <si>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</si>
  <si>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</si>
  <si>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447LITRES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</si>
  <si>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</si>
  <si>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</si>
  <si>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</si>
  <si>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</si>
  <si>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</si>
  <si>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</si>
  <si>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</si>
  <si>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</si>
  <si>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</si>
  <si>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</si>
  <si>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</si>
  <si>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CODE NG</t>
  </si>
  <si>
    <t xml:space="preserve">CODE </t>
  </si>
  <si>
    <t>HCB</t>
  </si>
  <si>
    <t>POURQUOI PAL 303 ET 180 SONT  SOUS STOCKEUR NEGOCE?SI JE LES RAJOUTE JE TOMBE JUSTE</t>
  </si>
  <si>
    <t xml:space="preserve">Les 18 bt de Vosne sont celles de Jerome garcin au caveau </t>
  </si>
  <si>
    <t>PALETTE 166 QUE JE RAJOUTE MAIS QUI EXISTE DANS LES 2 STCOKEURS</t>
  </si>
  <si>
    <t>,</t>
  </si>
  <si>
    <t xml:space="preserve">baisser de 53 bt pour pal 176 donc de 39,75l </t>
  </si>
  <si>
    <t>Pal 8 a 113 bt et pal 3251 500 on a donc 63 bt en + soit 63l</t>
  </si>
  <si>
    <t>3 BEMO 18 AUSSI</t>
  </si>
  <si>
    <t>3 HN18</t>
  </si>
  <si>
    <t>CREMANT</t>
  </si>
  <si>
    <t>Total rouges</t>
  </si>
  <si>
    <t>Total petillant</t>
  </si>
  <si>
    <t>Total blanc</t>
  </si>
  <si>
    <t>En litres</t>
  </si>
  <si>
    <t>En Hl</t>
  </si>
  <si>
    <t>3044 ET 3163 POUR 45 BT NE DEVRAIENT PAS ETRE LA</t>
  </si>
  <si>
    <t>EN TROP LES GEV 17</t>
  </si>
  <si>
    <t>500 ET 500 BT DONC 1000 BT SOIT 750 LITRES</t>
  </si>
  <si>
    <t xml:space="preserve">POUR LES MOUL ON DOIT RAJOUTER 2 PALETTES DANS XTENT </t>
  </si>
  <si>
    <t>Charmes chambertin</t>
  </si>
  <si>
    <t>Hautes Cotes de Nuits blancs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</si>
</sst>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1" fillId="0" borderId="0" xfId="0" applyFont="1"/>
    <xf numFmtId="0" fontId="3" fillId="0" borderId="1" xfId="0" applyFont="1" applyFill="1" applyBorder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8" fillId="0" borderId="0" xfId="0" applyFont="1"/>
    <xf numFmtId="0" fontId="0" fillId="0" borderId="2" xfId="0" applyBorder="1"/>
    <xf numFmtId="0" fontId="0" fillId="0" borderId="2" xfId="0" applyFill="1" applyBorder="1"/>
    <xf numFmtId="0" fontId="0" fillId="6" borderId="2" xfId="0" applyFill="1" applyBorder="1"/>
    <xf numFmtId="0" fontId="3" fillId="0" borderId="2" xfId="0" applyFont="1" applyBorder="1"/>
    <xf numFmtId="0" fontId="0" fillId="0" borderId="0" xfId="0" applyFill="1"/>
    <xf numFmtId="0" fontId="0" fillId="9" borderId="1" xfId="0" applyFill="1" applyBorder="1"/>
    <xf numFmtId="0" fontId="6" fillId="9" borderId="1" xfId="0" applyFont="1" applyFill="1" applyBorder="1"/>
    <xf numFmtId="0" fontId="9" fillId="0" borderId="1" xfId="0" applyFont="1" applyBorder="1"/>
    <xf numFmtId="0" fontId="4" fillId="8" borderId="0" xfId="0" applyFont="1" applyFill="1"/>
    <xf numFmtId="0" fontId="0" fillId="3" borderId="0" xfId="0" applyFill="1"/>
    <xf numFmtId="0" fontId="4" fillId="6" borderId="0" xfId="0" applyFont="1" applyFill="1"/>
    <xf numFmtId="0" fontId="0" fillId="8" borderId="0" xfId="0" applyFill="1"/>
    <xf numFmtId="0" fontId="2" fillId="0" borderId="1" xfId="0" applyFont="1" applyBorder="1"/>
    <xf numFmtId="0" fontId="7" fillId="2" borderId="1" xfId="0" applyFont="1" applyFill="1" applyBorder="1"/>
    <xf numFmtId="0" fontId="2" fillId="10" borderId="1" xfId="0" applyFont="1" applyFill="1" applyBorder="1"/>
    <xf numFmtId="0" fontId="2" fillId="4" borderId="0" xfId="0" applyFont="1" applyFill="1" applyBorder="1"/>
    <xf numFmtId="0" fontId="1" fillId="0" borderId="0" xfId="0" applyFont="1" applyFill="1"/>
    <xf numFmtId="0" fontId="9" fillId="0" borderId="1" xfId="0" applyFont="1" applyFill="1" applyBorder="1"/>
    <xf numFmtId="0" fontId="1" fillId="0" borderId="1" xfId="0" applyFont="1" applyFill="1" applyBorder="1"/>
    <xf numFmtId="0" fontId="5" fillId="0" borderId="0" xfId="0" applyFont="1" applyFill="1"/>
    <xf numFmtId="0" fontId="10" fillId="0" borderId="1" xfId="0" applyFont="1" applyBorder="1"/>
    <xf numFmtId="0" fontId="0" fillId="10" borderId="1" xfId="0" applyFill="1" applyBorder="1"/>
    <xf numFmtId="0" fontId="9" fillId="10" borderId="1" xfId="0" applyFont="1" applyFill="1" applyBorder="1"/>
    <xf numFmtId="0" fontId="3" fillId="10" borderId="1" xfId="0" applyFont="1" applyFill="1" applyBorder="1"/>
    <xf numFmtId="0" fontId="1" fillId="10" borderId="0" xfId="0" applyFont="1" applyFill="1"/>
    <xf numFmtId="0" fontId="0" fillId="10" borderId="0" xfId="0" applyFill="1"/>
    <xf numFmtId="0" fontId="1" fillId="1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8"/>
  <sheetViews>
    <sheetView workbookViewId="0">
      <selection activeCell="N19" sqref="N19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0">
        <v>44802</v>
      </c>
      <c r="L3" s="6"/>
      <c r="O3" s="16" t="s">
        <v>103</v>
      </c>
    </row>
    <row r="4" spans="1:19" ht="15.75" x14ac:dyDescent="0.25">
      <c r="C4" s="1"/>
      <c r="E4" t="s">
        <v>2</v>
      </c>
      <c r="G4" t="s">
        <v>3</v>
      </c>
      <c r="H4" s="16"/>
      <c r="L4" s="6" t="s">
        <v>82</v>
      </c>
      <c r="M4" t="s">
        <v>83</v>
      </c>
      <c r="O4" s="16" t="s">
        <v>98</v>
      </c>
      <c r="Q4" t="s">
        <v>100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6" t="s">
        <v>3</v>
      </c>
      <c r="I5" t="s">
        <v>4</v>
      </c>
      <c r="J5" t="s">
        <v>5</v>
      </c>
      <c r="K5" t="s">
        <v>8</v>
      </c>
      <c r="L5" s="6"/>
      <c r="O5" s="16" t="s">
        <v>99</v>
      </c>
      <c r="Q5" t="s">
        <v>101</v>
      </c>
      <c r="R5" t="s">
        <v>102</v>
      </c>
    </row>
    <row r="6" spans="1:19" ht="15.75" x14ac:dyDescent="0.25">
      <c r="F6" t="s">
        <v>81</v>
      </c>
      <c r="H6" s="16" t="s">
        <v>7</v>
      </c>
      <c r="L6" s="6"/>
    </row>
    <row r="7" spans="1:19" ht="15.75" x14ac:dyDescent="0.25">
      <c r="A7" s="2" t="s">
        <v>12</v>
      </c>
      <c r="B7" s="2" t="s">
        <v>1</v>
      </c>
      <c r="C7" s="31">
        <v>2931.75</v>
      </c>
      <c r="D7" s="2">
        <v>8</v>
      </c>
      <c r="E7" s="2">
        <f>D7*0.75</f>
        <v>6</v>
      </c>
      <c r="F7" s="17">
        <v>3</v>
      </c>
      <c r="G7" s="2">
        <f>F7*0.75</f>
        <v>2.25</v>
      </c>
      <c r="H7" s="2">
        <f>O7*0.75</f>
        <v>738</v>
      </c>
      <c r="I7" s="2"/>
      <c r="J7" s="2">
        <v>2508</v>
      </c>
      <c r="K7" s="2">
        <f t="shared" ref="K7:K20" si="0">C7-E7+G7+H7+I7+J7</f>
        <v>6174</v>
      </c>
      <c r="L7" s="5">
        <v>6435.75</v>
      </c>
      <c r="M7" s="40">
        <f>K7-L7</f>
        <v>-261.75</v>
      </c>
      <c r="N7" s="35">
        <f>M7+R7</f>
        <v>17.25</v>
      </c>
      <c r="O7" s="2">
        <v>984</v>
      </c>
      <c r="Q7" s="2">
        <v>372</v>
      </c>
      <c r="R7" s="17">
        <f>Q7*0.75</f>
        <v>279</v>
      </c>
      <c r="S7" s="23"/>
    </row>
    <row r="8" spans="1:19" s="28" customFormat="1" ht="15.75" x14ac:dyDescent="0.25">
      <c r="A8" s="3" t="s">
        <v>11</v>
      </c>
      <c r="B8" s="3" t="s">
        <v>9</v>
      </c>
      <c r="C8" s="41">
        <v>1143</v>
      </c>
      <c r="D8" s="3">
        <v>2</v>
      </c>
      <c r="E8" s="3">
        <f t="shared" ref="E8:E21" si="1">D8*0.75</f>
        <v>1.5</v>
      </c>
      <c r="F8" s="3">
        <v>0</v>
      </c>
      <c r="G8" s="3">
        <f t="shared" ref="G8:G21" si="2">F8*0.75</f>
        <v>0</v>
      </c>
      <c r="H8" s="3">
        <f t="shared" ref="H8:H20" si="3">O8*0.75</f>
        <v>814.5</v>
      </c>
      <c r="I8" s="3"/>
      <c r="J8" s="3">
        <v>2336</v>
      </c>
      <c r="K8" s="3">
        <f t="shared" si="0"/>
        <v>4292</v>
      </c>
      <c r="L8" s="9">
        <v>4191.5</v>
      </c>
      <c r="M8" s="40">
        <f t="shared" ref="M8:M21" si="4">K8-L8</f>
        <v>100.5</v>
      </c>
      <c r="N8" s="28">
        <f>M8+R8</f>
        <v>136.5</v>
      </c>
      <c r="O8" s="3">
        <v>1086</v>
      </c>
      <c r="Q8" s="3">
        <v>48</v>
      </c>
      <c r="R8" s="42">
        <f t="shared" ref="R8:R20" si="5">Q8*0.75</f>
        <v>36</v>
      </c>
      <c r="S8" s="43"/>
    </row>
    <row r="9" spans="1:19" s="28" customFormat="1" ht="15.75" x14ac:dyDescent="0.25">
      <c r="A9" s="3" t="s">
        <v>10</v>
      </c>
      <c r="B9" s="3" t="s">
        <v>80</v>
      </c>
      <c r="C9" s="41">
        <v>454.5</v>
      </c>
      <c r="D9" s="3"/>
      <c r="E9" s="3">
        <f t="shared" si="1"/>
        <v>0</v>
      </c>
      <c r="F9" s="42">
        <v>3</v>
      </c>
      <c r="G9" s="3">
        <f t="shared" si="2"/>
        <v>2.25</v>
      </c>
      <c r="H9" s="3">
        <f t="shared" si="3"/>
        <v>121.5</v>
      </c>
      <c r="I9" s="3"/>
      <c r="J9" s="3">
        <v>912</v>
      </c>
      <c r="K9" s="3">
        <f t="shared" si="0"/>
        <v>1490.25</v>
      </c>
      <c r="L9" s="9">
        <v>1670.25</v>
      </c>
      <c r="M9" s="40">
        <f t="shared" si="4"/>
        <v>-180</v>
      </c>
      <c r="N9" s="28">
        <f t="shared" ref="N9:N20" si="6">M9+R9</f>
        <v>-36</v>
      </c>
      <c r="O9" s="3">
        <v>162</v>
      </c>
      <c r="Q9" s="3">
        <v>192</v>
      </c>
      <c r="R9" s="42">
        <f t="shared" si="5"/>
        <v>144</v>
      </c>
      <c r="S9" s="28" t="s">
        <v>116</v>
      </c>
    </row>
    <row r="10" spans="1:19" ht="15.75" x14ac:dyDescent="0.25">
      <c r="A10" s="2" t="s">
        <v>14</v>
      </c>
      <c r="B10" s="2" t="s">
        <v>13</v>
      </c>
      <c r="C10" s="31">
        <v>506.25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f t="shared" si="3"/>
        <v>366.75</v>
      </c>
      <c r="I10" s="2"/>
      <c r="J10" s="2">
        <v>1368</v>
      </c>
      <c r="K10" s="2">
        <f t="shared" si="0"/>
        <v>2240.25</v>
      </c>
      <c r="L10" s="9">
        <v>2328</v>
      </c>
      <c r="M10" s="40">
        <f t="shared" si="4"/>
        <v>-87.75</v>
      </c>
      <c r="N10">
        <f t="shared" si="6"/>
        <v>13.5</v>
      </c>
      <c r="O10" s="2">
        <v>489</v>
      </c>
      <c r="Q10" s="2">
        <v>135</v>
      </c>
      <c r="R10" s="17">
        <f t="shared" si="5"/>
        <v>101.25</v>
      </c>
    </row>
    <row r="11" spans="1:19" s="49" customFormat="1" ht="15.75" x14ac:dyDescent="0.25">
      <c r="A11" s="45" t="s">
        <v>16</v>
      </c>
      <c r="B11" s="45" t="s">
        <v>15</v>
      </c>
      <c r="C11" s="46">
        <v>366.75</v>
      </c>
      <c r="D11" s="45"/>
      <c r="E11" s="45">
        <f t="shared" si="1"/>
        <v>0</v>
      </c>
      <c r="F11" s="45">
        <v>0</v>
      </c>
      <c r="G11" s="45">
        <f t="shared" si="2"/>
        <v>0</v>
      </c>
      <c r="H11" s="45">
        <f t="shared" si="3"/>
        <v>231</v>
      </c>
      <c r="I11" s="45"/>
      <c r="J11" s="45">
        <v>456</v>
      </c>
      <c r="K11" s="45">
        <f t="shared" si="0"/>
        <v>1053.75</v>
      </c>
      <c r="L11" s="47">
        <v>1107</v>
      </c>
      <c r="M11" s="48">
        <f t="shared" si="4"/>
        <v>-53.25</v>
      </c>
      <c r="N11" s="49">
        <f t="shared" si="6"/>
        <v>0</v>
      </c>
      <c r="O11" s="45">
        <v>308</v>
      </c>
      <c r="Q11" s="45">
        <v>71</v>
      </c>
      <c r="R11" s="50">
        <f t="shared" si="5"/>
        <v>53.25</v>
      </c>
    </row>
    <row r="12" spans="1:19" ht="15.75" x14ac:dyDescent="0.25">
      <c r="A12" s="2" t="s">
        <v>17</v>
      </c>
      <c r="B12" s="2" t="s">
        <v>18</v>
      </c>
      <c r="C12" s="31">
        <v>1782</v>
      </c>
      <c r="D12" s="2">
        <v>3</v>
      </c>
      <c r="E12" s="2">
        <f t="shared" si="1"/>
        <v>2.25</v>
      </c>
      <c r="F12" s="2">
        <v>0</v>
      </c>
      <c r="G12" s="2">
        <f t="shared" si="2"/>
        <v>0</v>
      </c>
      <c r="H12" s="2">
        <f t="shared" si="3"/>
        <v>272.25</v>
      </c>
      <c r="I12" s="2"/>
      <c r="J12" s="2">
        <v>1482</v>
      </c>
      <c r="K12" s="2">
        <f t="shared" si="0"/>
        <v>3534</v>
      </c>
      <c r="L12" s="9">
        <v>3590.25</v>
      </c>
      <c r="M12" s="40">
        <f t="shared" si="4"/>
        <v>-56.25</v>
      </c>
      <c r="N12">
        <f t="shared" si="6"/>
        <v>27</v>
      </c>
      <c r="O12" s="2">
        <v>363</v>
      </c>
      <c r="Q12" s="2">
        <v>111</v>
      </c>
      <c r="R12" s="17">
        <f t="shared" si="5"/>
        <v>83.25</v>
      </c>
      <c r="S12" t="s">
        <v>115</v>
      </c>
    </row>
    <row r="13" spans="1:19" ht="15.75" x14ac:dyDescent="0.25">
      <c r="A13" s="2" t="s">
        <v>19</v>
      </c>
      <c r="B13" s="2" t="s">
        <v>20</v>
      </c>
      <c r="C13" s="31">
        <v>3334.5</v>
      </c>
      <c r="D13" s="2">
        <v>23</v>
      </c>
      <c r="E13" s="2">
        <f t="shared" si="1"/>
        <v>17.25</v>
      </c>
      <c r="F13" s="17">
        <v>18</v>
      </c>
      <c r="G13" s="2">
        <f t="shared" si="2"/>
        <v>13.5</v>
      </c>
      <c r="H13" s="2">
        <f t="shared" si="3"/>
        <v>1563.75</v>
      </c>
      <c r="I13" s="2"/>
      <c r="J13" s="2">
        <v>5244</v>
      </c>
      <c r="K13" s="2">
        <f t="shared" si="0"/>
        <v>10138.5</v>
      </c>
      <c r="L13" s="9">
        <v>10479.75</v>
      </c>
      <c r="M13" s="40">
        <f t="shared" si="4"/>
        <v>-341.25</v>
      </c>
      <c r="N13">
        <f t="shared" si="6"/>
        <v>-28.5</v>
      </c>
      <c r="O13" s="2">
        <v>2085</v>
      </c>
      <c r="Q13" s="2">
        <v>417</v>
      </c>
      <c r="R13" s="17">
        <f t="shared" si="5"/>
        <v>312.75</v>
      </c>
      <c r="S13" t="s">
        <v>113</v>
      </c>
    </row>
    <row r="14" spans="1:19" ht="15.75" x14ac:dyDescent="0.25">
      <c r="A14" s="2" t="s">
        <v>21</v>
      </c>
      <c r="B14" s="2" t="s">
        <v>22</v>
      </c>
      <c r="C14" s="44">
        <v>12162.75</v>
      </c>
      <c r="D14" s="2">
        <v>6</v>
      </c>
      <c r="E14" s="2">
        <f t="shared" si="1"/>
        <v>4.5</v>
      </c>
      <c r="F14" s="2">
        <v>0</v>
      </c>
      <c r="G14" s="2">
        <f t="shared" si="2"/>
        <v>0</v>
      </c>
      <c r="H14" s="2">
        <f t="shared" si="3"/>
        <v>1199.25</v>
      </c>
      <c r="I14" s="2"/>
      <c r="J14" s="2"/>
      <c r="K14" s="2">
        <f t="shared" si="0"/>
        <v>13357.5</v>
      </c>
      <c r="L14" s="9">
        <v>14679.75</v>
      </c>
      <c r="M14" s="40">
        <f t="shared" si="4"/>
        <v>-1322.25</v>
      </c>
      <c r="N14">
        <f t="shared" si="6"/>
        <v>-829.5</v>
      </c>
      <c r="O14" s="2">
        <v>1599</v>
      </c>
      <c r="Q14" s="2">
        <v>657</v>
      </c>
      <c r="R14" s="17">
        <f t="shared" si="5"/>
        <v>492.75</v>
      </c>
      <c r="S14" s="23" t="s">
        <v>111</v>
      </c>
    </row>
    <row r="15" spans="1:19" ht="15.75" x14ac:dyDescent="0.25">
      <c r="A15" s="2" t="s">
        <v>25</v>
      </c>
      <c r="B15" s="2" t="s">
        <v>24</v>
      </c>
      <c r="C15" s="31">
        <v>296.25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f t="shared" si="3"/>
        <v>171</v>
      </c>
      <c r="I15" s="2"/>
      <c r="J15" s="2">
        <v>798</v>
      </c>
      <c r="K15" s="2">
        <f t="shared" si="0"/>
        <v>1259.25</v>
      </c>
      <c r="L15" s="9">
        <v>1275</v>
      </c>
      <c r="M15" s="40">
        <f t="shared" si="4"/>
        <v>-15.75</v>
      </c>
      <c r="N15">
        <f t="shared" si="6"/>
        <v>2.25</v>
      </c>
      <c r="O15" s="2">
        <v>228</v>
      </c>
      <c r="Q15" s="2">
        <v>24</v>
      </c>
      <c r="R15" s="17">
        <f t="shared" si="5"/>
        <v>18</v>
      </c>
    </row>
    <row r="16" spans="1:19" ht="15.75" x14ac:dyDescent="0.25">
      <c r="A16" s="2" t="s">
        <v>26</v>
      </c>
      <c r="B16" s="2" t="s">
        <v>27</v>
      </c>
      <c r="C16" s="31">
        <v>438.75</v>
      </c>
      <c r="D16" s="2">
        <v>2</v>
      </c>
      <c r="E16" s="2">
        <f t="shared" si="1"/>
        <v>1.5</v>
      </c>
      <c r="F16" s="2">
        <v>0</v>
      </c>
      <c r="G16" s="2">
        <f t="shared" si="2"/>
        <v>0</v>
      </c>
      <c r="H16" s="2">
        <f t="shared" si="3"/>
        <v>51</v>
      </c>
      <c r="I16" s="2"/>
      <c r="J16" s="2">
        <v>1254</v>
      </c>
      <c r="K16" s="2">
        <f t="shared" si="0"/>
        <v>1742.25</v>
      </c>
      <c r="L16" s="9">
        <v>1753.5</v>
      </c>
      <c r="M16" s="40">
        <f t="shared" si="4"/>
        <v>-11.25</v>
      </c>
      <c r="N16">
        <f t="shared" si="6"/>
        <v>11.25</v>
      </c>
      <c r="O16" s="2">
        <v>68</v>
      </c>
      <c r="Q16" s="2">
        <v>30</v>
      </c>
      <c r="R16" s="17">
        <f t="shared" si="5"/>
        <v>22.5</v>
      </c>
    </row>
    <row r="17" spans="1:18" s="49" customFormat="1" ht="15.75" x14ac:dyDescent="0.25">
      <c r="A17" s="45" t="s">
        <v>28</v>
      </c>
      <c r="B17" s="45" t="s">
        <v>29</v>
      </c>
      <c r="C17" s="46">
        <v>290.25</v>
      </c>
      <c r="D17" s="45">
        <v>8</v>
      </c>
      <c r="E17" s="45">
        <f t="shared" si="1"/>
        <v>6</v>
      </c>
      <c r="F17" s="45">
        <v>0</v>
      </c>
      <c r="G17" s="45">
        <f t="shared" si="2"/>
        <v>0</v>
      </c>
      <c r="H17" s="45">
        <f t="shared" si="3"/>
        <v>204</v>
      </c>
      <c r="I17" s="45"/>
      <c r="J17" s="45">
        <v>684</v>
      </c>
      <c r="K17" s="45">
        <f t="shared" si="0"/>
        <v>1172.25</v>
      </c>
      <c r="L17" s="47">
        <v>1235.25</v>
      </c>
      <c r="M17" s="48">
        <f t="shared" si="4"/>
        <v>-63</v>
      </c>
      <c r="N17" s="49">
        <f t="shared" si="6"/>
        <v>0</v>
      </c>
      <c r="O17" s="45">
        <v>272</v>
      </c>
      <c r="Q17" s="45">
        <v>84</v>
      </c>
      <c r="R17" s="50">
        <f t="shared" si="5"/>
        <v>63</v>
      </c>
    </row>
    <row r="18" spans="1:18" s="49" customFormat="1" ht="15.75" x14ac:dyDescent="0.25">
      <c r="A18" s="45" t="s">
        <v>31</v>
      </c>
      <c r="B18" s="45" t="s">
        <v>30</v>
      </c>
      <c r="C18" s="46">
        <v>6.75</v>
      </c>
      <c r="D18" s="45">
        <v>1</v>
      </c>
      <c r="E18" s="45">
        <f t="shared" si="1"/>
        <v>0.75</v>
      </c>
      <c r="F18" s="45"/>
      <c r="G18" s="45">
        <f t="shared" si="2"/>
        <v>0</v>
      </c>
      <c r="H18" s="45">
        <f t="shared" si="3"/>
        <v>9.75</v>
      </c>
      <c r="I18" s="45"/>
      <c r="J18" s="45"/>
      <c r="K18" s="45">
        <f t="shared" si="0"/>
        <v>15.75</v>
      </c>
      <c r="L18" s="47">
        <v>15.75</v>
      </c>
      <c r="M18" s="48">
        <f t="shared" si="4"/>
        <v>0</v>
      </c>
      <c r="N18" s="49">
        <f t="shared" si="6"/>
        <v>0</v>
      </c>
      <c r="O18" s="45">
        <v>13</v>
      </c>
      <c r="Q18" s="45">
        <v>0</v>
      </c>
      <c r="R18" s="50">
        <f t="shared" si="5"/>
        <v>0</v>
      </c>
    </row>
    <row r="19" spans="1:18" ht="15.75" x14ac:dyDescent="0.25">
      <c r="A19" s="2" t="s">
        <v>34</v>
      </c>
      <c r="B19" s="2" t="s">
        <v>33</v>
      </c>
      <c r="C19" s="31">
        <v>676.5</v>
      </c>
      <c r="D19" s="2">
        <v>16</v>
      </c>
      <c r="E19" s="2">
        <f t="shared" si="1"/>
        <v>12</v>
      </c>
      <c r="F19" s="2">
        <v>0</v>
      </c>
      <c r="G19" s="2">
        <f t="shared" si="2"/>
        <v>0</v>
      </c>
      <c r="H19" s="2">
        <f t="shared" si="3"/>
        <v>190.5</v>
      </c>
      <c r="I19" s="2"/>
      <c r="J19" s="2">
        <v>2508</v>
      </c>
      <c r="K19" s="2">
        <f t="shared" si="0"/>
        <v>3363</v>
      </c>
      <c r="L19" s="9">
        <v>3476.25</v>
      </c>
      <c r="M19" s="40">
        <f t="shared" si="4"/>
        <v>-113.25</v>
      </c>
      <c r="N19">
        <f t="shared" si="6"/>
        <v>-23.25</v>
      </c>
      <c r="O19" s="2">
        <v>254</v>
      </c>
      <c r="Q19" s="2">
        <v>120</v>
      </c>
      <c r="R19" s="17">
        <f t="shared" si="5"/>
        <v>90</v>
      </c>
    </row>
    <row r="20" spans="1:18" s="49" customFormat="1" ht="15.75" x14ac:dyDescent="0.25">
      <c r="A20" s="45" t="s">
        <v>35</v>
      </c>
      <c r="B20" s="45" t="s">
        <v>36</v>
      </c>
      <c r="C20" s="46">
        <v>472.5</v>
      </c>
      <c r="D20" s="45"/>
      <c r="E20" s="45">
        <f t="shared" si="1"/>
        <v>0</v>
      </c>
      <c r="F20" s="45"/>
      <c r="G20" s="45">
        <f t="shared" si="2"/>
        <v>0</v>
      </c>
      <c r="H20" s="45">
        <f t="shared" si="3"/>
        <v>216</v>
      </c>
      <c r="I20" s="45"/>
      <c r="J20" s="45">
        <v>872</v>
      </c>
      <c r="K20" s="45">
        <f t="shared" si="0"/>
        <v>1560.5</v>
      </c>
      <c r="L20" s="47">
        <v>1592</v>
      </c>
      <c r="M20" s="48">
        <f t="shared" si="4"/>
        <v>-31.5</v>
      </c>
      <c r="N20" s="49">
        <f t="shared" si="6"/>
        <v>0</v>
      </c>
      <c r="O20" s="45">
        <v>288</v>
      </c>
      <c r="Q20" s="45">
        <v>42</v>
      </c>
      <c r="R20" s="50">
        <f t="shared" si="5"/>
        <v>31.5</v>
      </c>
    </row>
    <row r="21" spans="1:18" ht="15.75" x14ac:dyDescent="0.25">
      <c r="E21">
        <f t="shared" si="1"/>
        <v>0</v>
      </c>
      <c r="G21">
        <f t="shared" si="2"/>
        <v>0</v>
      </c>
      <c r="K21">
        <f t="shared" ref="K21" si="7">C21-E21+G21+I21+J21</f>
        <v>0</v>
      </c>
      <c r="L21" s="6"/>
      <c r="M21">
        <f t="shared" si="4"/>
        <v>0</v>
      </c>
    </row>
    <row r="22" spans="1:18" ht="15.75" x14ac:dyDescent="0.25">
      <c r="C22" s="44">
        <v>12162.75</v>
      </c>
      <c r="L22" s="6"/>
    </row>
    <row r="23" spans="1:18" ht="15.75" x14ac:dyDescent="0.25">
      <c r="L23" s="6"/>
    </row>
    <row r="24" spans="1:18" ht="15.75" x14ac:dyDescent="0.25">
      <c r="L24" s="6"/>
    </row>
    <row r="25" spans="1:18" x14ac:dyDescent="0.25">
      <c r="E25" t="s">
        <v>97</v>
      </c>
      <c r="F25" s="8" t="s">
        <v>112</v>
      </c>
    </row>
    <row r="26" spans="1:18" x14ac:dyDescent="0.25">
      <c r="F26" t="s">
        <v>117</v>
      </c>
      <c r="L26" s="18"/>
      <c r="M26" t="s">
        <v>104</v>
      </c>
    </row>
    <row r="27" spans="1:18" x14ac:dyDescent="0.25">
      <c r="C27" t="s">
        <v>128</v>
      </c>
      <c r="F27" t="s">
        <v>118</v>
      </c>
    </row>
    <row r="28" spans="1:18" x14ac:dyDescent="0.25">
      <c r="C28" t="s">
        <v>127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E45"/>
  <sheetViews>
    <sheetView tabSelected="1" topLeftCell="A4" workbookViewId="0">
      <selection activeCell="O32" sqref="O32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10">
        <v>44802</v>
      </c>
      <c r="X5" t="s">
        <v>109</v>
      </c>
    </row>
    <row r="6" spans="1:25" x14ac:dyDescent="0.25">
      <c r="C6" s="1"/>
      <c r="X6" t="s">
        <v>107</v>
      </c>
    </row>
    <row r="7" spans="1:25" x14ac:dyDescent="0.25">
      <c r="C7" s="1"/>
      <c r="E7" t="s">
        <v>2</v>
      </c>
      <c r="G7" t="s">
        <v>3</v>
      </c>
      <c r="H7" t="s">
        <v>3</v>
      </c>
      <c r="V7" t="s">
        <v>108</v>
      </c>
      <c r="X7" t="s">
        <v>105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t="s">
        <v>106</v>
      </c>
      <c r="W8" t="s">
        <v>102</v>
      </c>
      <c r="X8" t="s">
        <v>106</v>
      </c>
      <c r="Y8" t="s">
        <v>102</v>
      </c>
    </row>
    <row r="9" spans="1:25" x14ac:dyDescent="0.25">
      <c r="F9" t="s">
        <v>81</v>
      </c>
      <c r="G9" t="s">
        <v>81</v>
      </c>
      <c r="H9" t="s">
        <v>84</v>
      </c>
      <c r="O9" s="15"/>
      <c r="V9" t="s">
        <v>99</v>
      </c>
    </row>
    <row r="10" spans="1:25" ht="15.75" x14ac:dyDescent="0.25">
      <c r="A10" s="29" t="s">
        <v>23</v>
      </c>
      <c r="B10" s="2" t="s">
        <v>42</v>
      </c>
      <c r="C10" s="11">
        <v>21</v>
      </c>
      <c r="D10" s="2">
        <v>1</v>
      </c>
      <c r="E10" s="2">
        <f>D10*0.75</f>
        <v>0.75</v>
      </c>
      <c r="F10" s="11"/>
      <c r="G10" s="2">
        <f>F10*0.75</f>
        <v>0</v>
      </c>
      <c r="H10" s="19">
        <f>W10</f>
        <v>9</v>
      </c>
      <c r="I10" s="2"/>
      <c r="J10" s="2"/>
      <c r="K10" s="5">
        <f>C10-E10+G10+H10+I10+J10</f>
        <v>29.25</v>
      </c>
      <c r="L10" s="4">
        <f>M10+N10</f>
        <v>29.25</v>
      </c>
      <c r="M10" s="11">
        <v>29.25</v>
      </c>
      <c r="N10" s="11">
        <v>0</v>
      </c>
      <c r="O10" s="12">
        <f>L10-K10</f>
        <v>0</v>
      </c>
      <c r="V10" s="2">
        <v>12</v>
      </c>
      <c r="W10" s="19">
        <f>V10*0.75</f>
        <v>9</v>
      </c>
      <c r="X10">
        <v>24</v>
      </c>
      <c r="Y10" s="2">
        <f>X10*0.75</f>
        <v>18</v>
      </c>
    </row>
    <row r="11" spans="1:25" ht="15.75" x14ac:dyDescent="0.25">
      <c r="A11" s="29" t="s">
        <v>12</v>
      </c>
      <c r="B11" s="2" t="s">
        <v>43</v>
      </c>
      <c r="C11" s="11">
        <v>1922.25</v>
      </c>
      <c r="D11" s="2"/>
      <c r="E11" s="2">
        <f t="shared" ref="E11:E37" si="0">D11*0.75</f>
        <v>0</v>
      </c>
      <c r="F11" s="11"/>
      <c r="G11" s="2">
        <f t="shared" ref="G11:G39" si="1">F11*0.75</f>
        <v>0</v>
      </c>
      <c r="H11" s="19">
        <f t="shared" ref="H11:H39" si="2">W11</f>
        <v>247.5</v>
      </c>
      <c r="I11" s="2"/>
      <c r="J11" s="2"/>
      <c r="K11" s="5">
        <f t="shared" ref="K11:K39" si="3">C11-E11+G11+H11+I11+J11</f>
        <v>2169.75</v>
      </c>
      <c r="L11" s="4">
        <f t="shared" ref="L11:L39" si="4">M11+N11</f>
        <v>2169.75</v>
      </c>
      <c r="M11" s="11">
        <v>2169.75</v>
      </c>
      <c r="N11" s="11">
        <v>0</v>
      </c>
      <c r="O11" s="12">
        <f t="shared" ref="O11:O39" si="5">L11-K11</f>
        <v>0</v>
      </c>
      <c r="V11" s="2">
        <v>330</v>
      </c>
      <c r="W11" s="21">
        <f t="shared" ref="W11:W37" si="6">V11*0.75</f>
        <v>247.5</v>
      </c>
      <c r="X11">
        <v>372</v>
      </c>
      <c r="Y11" s="2">
        <f t="shared" ref="Y11:Y37" si="7">X11*0.75</f>
        <v>279</v>
      </c>
    </row>
    <row r="12" spans="1:25" ht="15.75" x14ac:dyDescent="0.25">
      <c r="A12" s="29" t="s">
        <v>11</v>
      </c>
      <c r="B12" s="2" t="s">
        <v>44</v>
      </c>
      <c r="C12" s="11">
        <v>3288</v>
      </c>
      <c r="D12" s="2">
        <v>1</v>
      </c>
      <c r="E12" s="2">
        <f t="shared" si="0"/>
        <v>0.75</v>
      </c>
      <c r="F12" s="11">
        <v>0</v>
      </c>
      <c r="G12" s="2">
        <f t="shared" si="1"/>
        <v>0</v>
      </c>
      <c r="H12" s="19">
        <f t="shared" si="2"/>
        <v>297</v>
      </c>
      <c r="I12" s="2"/>
      <c r="J12" s="2"/>
      <c r="K12" s="5">
        <f t="shared" si="3"/>
        <v>3584.25</v>
      </c>
      <c r="L12" s="4">
        <f t="shared" si="4"/>
        <v>3582.75</v>
      </c>
      <c r="M12" s="11">
        <v>3575.25</v>
      </c>
      <c r="N12" s="11">
        <v>7.5</v>
      </c>
      <c r="O12" s="34">
        <f t="shared" si="5"/>
        <v>-1.5</v>
      </c>
      <c r="V12" s="2">
        <v>396</v>
      </c>
      <c r="W12" s="19">
        <f t="shared" si="6"/>
        <v>297</v>
      </c>
      <c r="X12">
        <v>48</v>
      </c>
      <c r="Y12" s="2">
        <f t="shared" si="7"/>
        <v>36</v>
      </c>
    </row>
    <row r="13" spans="1:25" ht="15.75" x14ac:dyDescent="0.25">
      <c r="A13" s="29" t="s">
        <v>14</v>
      </c>
      <c r="B13" s="2" t="s">
        <v>45</v>
      </c>
      <c r="C13" s="2">
        <v>0</v>
      </c>
      <c r="D13" s="2"/>
      <c r="E13" s="2">
        <f t="shared" si="0"/>
        <v>0</v>
      </c>
      <c r="F13" s="11"/>
      <c r="G13" s="2">
        <f t="shared" si="1"/>
        <v>0</v>
      </c>
      <c r="H13" s="19">
        <f t="shared" si="2"/>
        <v>0</v>
      </c>
      <c r="I13" s="2"/>
      <c r="J13" s="2"/>
      <c r="K13" s="5">
        <f t="shared" si="3"/>
        <v>0</v>
      </c>
      <c r="L13" s="4">
        <f t="shared" si="4"/>
        <v>0</v>
      </c>
      <c r="M13" s="11">
        <v>0</v>
      </c>
      <c r="N13" s="11">
        <v>0</v>
      </c>
      <c r="O13" s="12">
        <f t="shared" si="5"/>
        <v>0</v>
      </c>
      <c r="V13" s="2"/>
      <c r="W13" s="21">
        <f t="shared" si="6"/>
        <v>0</v>
      </c>
      <c r="X13">
        <v>135</v>
      </c>
      <c r="Y13" s="2">
        <f t="shared" si="7"/>
        <v>101.25</v>
      </c>
    </row>
    <row r="14" spans="1:25" ht="15.75" x14ac:dyDescent="0.25">
      <c r="A14" s="29" t="s">
        <v>70</v>
      </c>
      <c r="B14" s="2" t="s">
        <v>46</v>
      </c>
      <c r="C14" s="2">
        <v>0</v>
      </c>
      <c r="D14" s="2">
        <v>0</v>
      </c>
      <c r="E14" s="2">
        <f t="shared" si="0"/>
        <v>0</v>
      </c>
      <c r="F14" s="11">
        <v>0</v>
      </c>
      <c r="G14" s="2">
        <f t="shared" si="1"/>
        <v>0</v>
      </c>
      <c r="H14" s="19">
        <f t="shared" si="2"/>
        <v>0</v>
      </c>
      <c r="I14" s="2">
        <v>0</v>
      </c>
      <c r="J14" s="2">
        <v>0</v>
      </c>
      <c r="K14" s="5">
        <f t="shared" si="3"/>
        <v>0</v>
      </c>
      <c r="L14" s="4">
        <f t="shared" si="4"/>
        <v>0</v>
      </c>
      <c r="M14" s="11">
        <v>0</v>
      </c>
      <c r="N14" s="11"/>
      <c r="O14" s="12">
        <f t="shared" si="5"/>
        <v>0</v>
      </c>
      <c r="V14" s="2"/>
      <c r="W14" s="19">
        <f t="shared" si="6"/>
        <v>0</v>
      </c>
      <c r="Y14" s="2">
        <f t="shared" si="7"/>
        <v>0</v>
      </c>
    </row>
    <row r="15" spans="1:25" ht="15.75" x14ac:dyDescent="0.25">
      <c r="A15" s="29" t="s">
        <v>71</v>
      </c>
      <c r="B15" s="2" t="s">
        <v>47</v>
      </c>
      <c r="C15" s="11">
        <v>5.25</v>
      </c>
      <c r="D15" s="2">
        <v>0</v>
      </c>
      <c r="E15" s="2">
        <f t="shared" si="0"/>
        <v>0</v>
      </c>
      <c r="F15" s="11">
        <v>0</v>
      </c>
      <c r="G15" s="2">
        <f t="shared" si="1"/>
        <v>0</v>
      </c>
      <c r="H15" s="19">
        <f t="shared" si="2"/>
        <v>2.25</v>
      </c>
      <c r="I15" s="2"/>
      <c r="J15" s="2">
        <v>684</v>
      </c>
      <c r="K15" s="5">
        <f t="shared" si="3"/>
        <v>691.5</v>
      </c>
      <c r="L15" s="4">
        <f t="shared" si="4"/>
        <v>1138.5</v>
      </c>
      <c r="M15" s="11">
        <v>1138.5</v>
      </c>
      <c r="N15" s="11"/>
      <c r="O15" s="22">
        <f t="shared" si="5"/>
        <v>447</v>
      </c>
      <c r="R15" s="8" t="s">
        <v>85</v>
      </c>
      <c r="T15" t="s">
        <v>96</v>
      </c>
      <c r="V15" s="2">
        <v>3</v>
      </c>
      <c r="W15" s="19">
        <f t="shared" si="6"/>
        <v>2.25</v>
      </c>
      <c r="Y15" s="2">
        <f t="shared" si="7"/>
        <v>0</v>
      </c>
    </row>
    <row r="16" spans="1:25" ht="15.75" x14ac:dyDescent="0.25">
      <c r="A16" s="29" t="s">
        <v>72</v>
      </c>
      <c r="B16" s="2" t="s">
        <v>48</v>
      </c>
      <c r="C16" s="11">
        <v>108.75</v>
      </c>
      <c r="D16" s="2">
        <v>0</v>
      </c>
      <c r="E16" s="2">
        <f t="shared" si="0"/>
        <v>0</v>
      </c>
      <c r="F16" s="11">
        <v>12</v>
      </c>
      <c r="G16" s="2">
        <f t="shared" si="1"/>
        <v>9</v>
      </c>
      <c r="H16" s="19">
        <f t="shared" si="2"/>
        <v>45</v>
      </c>
      <c r="I16" s="2"/>
      <c r="J16" s="2">
        <v>0</v>
      </c>
      <c r="K16" s="5">
        <f t="shared" si="3"/>
        <v>162.75</v>
      </c>
      <c r="L16" s="39">
        <f t="shared" si="4"/>
        <v>162.75</v>
      </c>
      <c r="M16" s="11">
        <v>162.75</v>
      </c>
      <c r="N16" s="11"/>
      <c r="O16" s="12">
        <f t="shared" si="5"/>
        <v>0</v>
      </c>
      <c r="V16" s="2">
        <v>60</v>
      </c>
      <c r="W16" s="19">
        <f t="shared" si="6"/>
        <v>45</v>
      </c>
      <c r="Y16" s="2">
        <f t="shared" si="7"/>
        <v>0</v>
      </c>
    </row>
    <row r="17" spans="1:31" ht="15.75" x14ac:dyDescent="0.25">
      <c r="A17" s="29" t="s">
        <v>16</v>
      </c>
      <c r="B17" s="7" t="s">
        <v>49</v>
      </c>
      <c r="C17" s="11">
        <v>63.75</v>
      </c>
      <c r="D17" s="2"/>
      <c r="E17" s="2">
        <f t="shared" si="0"/>
        <v>0</v>
      </c>
      <c r="F17" s="11">
        <v>12</v>
      </c>
      <c r="G17" s="2">
        <f t="shared" si="1"/>
        <v>9</v>
      </c>
      <c r="H17" s="19">
        <f t="shared" si="2"/>
        <v>2.25</v>
      </c>
      <c r="I17" s="2"/>
      <c r="J17" s="2"/>
      <c r="K17" s="5">
        <f t="shared" si="3"/>
        <v>75</v>
      </c>
      <c r="L17" s="4">
        <f t="shared" si="4"/>
        <v>77.25</v>
      </c>
      <c r="M17" s="11">
        <v>63.75</v>
      </c>
      <c r="N17" s="11">
        <v>13.5</v>
      </c>
      <c r="O17" s="12">
        <f t="shared" si="5"/>
        <v>2.25</v>
      </c>
      <c r="V17" s="2">
        <v>3</v>
      </c>
      <c r="W17" s="19">
        <f t="shared" si="6"/>
        <v>2.25</v>
      </c>
      <c r="Y17" s="21">
        <f t="shared" si="7"/>
        <v>0</v>
      </c>
    </row>
    <row r="18" spans="1:31" s="20" customFormat="1" ht="15.75" x14ac:dyDescent="0.25">
      <c r="A18" s="29" t="s">
        <v>73</v>
      </c>
      <c r="B18" s="7" t="s">
        <v>50</v>
      </c>
      <c r="C18" s="13">
        <v>116.25</v>
      </c>
      <c r="D18" s="3">
        <v>7</v>
      </c>
      <c r="E18" s="3">
        <f t="shared" si="0"/>
        <v>5.25</v>
      </c>
      <c r="F18" s="13">
        <v>12</v>
      </c>
      <c r="G18" s="3">
        <f t="shared" si="1"/>
        <v>9</v>
      </c>
      <c r="H18" s="19">
        <f t="shared" si="2"/>
        <v>18</v>
      </c>
      <c r="I18" s="3"/>
      <c r="J18" s="3"/>
      <c r="K18" s="9">
        <f t="shared" si="3"/>
        <v>138</v>
      </c>
      <c r="L18" s="14">
        <f t="shared" si="4"/>
        <v>138</v>
      </c>
      <c r="M18" s="13">
        <v>138</v>
      </c>
      <c r="N18" s="13"/>
      <c r="O18" s="12">
        <f t="shared" si="5"/>
        <v>0</v>
      </c>
      <c r="P18" s="28"/>
      <c r="Q18" s="28"/>
      <c r="R18" s="28"/>
      <c r="S18" s="28"/>
      <c r="T18" s="28"/>
      <c r="U18" s="28"/>
      <c r="V18" s="3">
        <v>24</v>
      </c>
      <c r="W18" s="3">
        <f t="shared" si="6"/>
        <v>18</v>
      </c>
      <c r="X18" s="28"/>
      <c r="Y18" s="3">
        <f t="shared" si="7"/>
        <v>0</v>
      </c>
      <c r="Z18" s="28"/>
      <c r="AA18" s="28"/>
      <c r="AB18" s="28"/>
      <c r="AC18" s="28"/>
      <c r="AD18" s="28"/>
      <c r="AE18" s="28"/>
    </row>
    <row r="19" spans="1:31" ht="15.75" x14ac:dyDescent="0.25">
      <c r="A19" s="30" t="s">
        <v>21</v>
      </c>
      <c r="B19" s="7" t="s">
        <v>51</v>
      </c>
      <c r="C19" s="13">
        <v>45</v>
      </c>
      <c r="D19" s="2"/>
      <c r="E19" s="2">
        <f t="shared" si="0"/>
        <v>0</v>
      </c>
      <c r="F19" s="11">
        <v>0</v>
      </c>
      <c r="G19" s="2">
        <f t="shared" si="1"/>
        <v>0</v>
      </c>
      <c r="H19" s="19">
        <f t="shared" si="2"/>
        <v>0</v>
      </c>
      <c r="I19" s="2"/>
      <c r="J19" s="2"/>
      <c r="K19" s="5">
        <f t="shared" si="3"/>
        <v>45</v>
      </c>
      <c r="L19" s="4">
        <f t="shared" si="4"/>
        <v>0</v>
      </c>
      <c r="M19" s="11">
        <v>0</v>
      </c>
      <c r="N19" s="11">
        <v>0</v>
      </c>
      <c r="O19" s="12">
        <f t="shared" si="5"/>
        <v>-45</v>
      </c>
      <c r="V19" s="2"/>
      <c r="W19" s="21">
        <f t="shared" si="6"/>
        <v>0</v>
      </c>
      <c r="Y19" s="21">
        <f t="shared" si="7"/>
        <v>0</v>
      </c>
    </row>
    <row r="20" spans="1:31" ht="15.75" x14ac:dyDescent="0.25">
      <c r="A20" s="29" t="s">
        <v>75</v>
      </c>
      <c r="B20" s="2" t="s">
        <v>53</v>
      </c>
      <c r="C20" s="13">
        <v>130.5</v>
      </c>
      <c r="D20" s="2">
        <v>9</v>
      </c>
      <c r="E20" s="2">
        <f t="shared" si="0"/>
        <v>6.75</v>
      </c>
      <c r="F20" s="11">
        <v>36</v>
      </c>
      <c r="G20" s="2">
        <f t="shared" si="1"/>
        <v>27</v>
      </c>
      <c r="H20" s="19">
        <f t="shared" si="2"/>
        <v>9</v>
      </c>
      <c r="I20" s="2"/>
      <c r="J20" s="2"/>
      <c r="K20" s="5">
        <f t="shared" si="3"/>
        <v>159.75</v>
      </c>
      <c r="L20" s="4">
        <f t="shared" si="4"/>
        <v>157.5</v>
      </c>
      <c r="M20" s="2">
        <v>114.75</v>
      </c>
      <c r="N20" s="2">
        <v>42.75</v>
      </c>
      <c r="O20" s="12">
        <f t="shared" si="5"/>
        <v>-2.25</v>
      </c>
      <c r="P20" t="s">
        <v>114</v>
      </c>
      <c r="V20" s="2">
        <v>12</v>
      </c>
      <c r="W20" s="19">
        <f t="shared" si="6"/>
        <v>9</v>
      </c>
      <c r="Y20" s="2">
        <f t="shared" si="7"/>
        <v>0</v>
      </c>
    </row>
    <row r="21" spans="1:31" s="28" customFormat="1" ht="15.75" x14ac:dyDescent="0.25">
      <c r="A21" s="29" t="s">
        <v>17</v>
      </c>
      <c r="B21" s="3" t="s">
        <v>52</v>
      </c>
      <c r="C21" s="13">
        <v>11.25</v>
      </c>
      <c r="D21" s="3">
        <v>0</v>
      </c>
      <c r="E21" s="3">
        <f t="shared" si="0"/>
        <v>0</v>
      </c>
      <c r="F21" s="13">
        <v>6</v>
      </c>
      <c r="G21" s="3">
        <f t="shared" si="1"/>
        <v>4.5</v>
      </c>
      <c r="H21" s="3">
        <f t="shared" si="2"/>
        <v>2.25</v>
      </c>
      <c r="I21" s="3"/>
      <c r="J21" s="3"/>
      <c r="K21" s="9">
        <f t="shared" si="3"/>
        <v>18</v>
      </c>
      <c r="L21" s="14">
        <f t="shared" si="4"/>
        <v>18</v>
      </c>
      <c r="M21" s="3">
        <v>0</v>
      </c>
      <c r="N21" s="3">
        <v>18</v>
      </c>
      <c r="O21" s="12">
        <f t="shared" si="5"/>
        <v>0</v>
      </c>
      <c r="V21" s="13">
        <v>3</v>
      </c>
      <c r="W21" s="3">
        <f t="shared" si="6"/>
        <v>2.25</v>
      </c>
      <c r="Y21" s="3">
        <f t="shared" si="7"/>
        <v>0</v>
      </c>
    </row>
    <row r="22" spans="1:31" ht="15.75" x14ac:dyDescent="0.25">
      <c r="A22" s="29" t="s">
        <v>32</v>
      </c>
      <c r="B22" s="3" t="s">
        <v>54</v>
      </c>
      <c r="C22" s="13">
        <v>22.5</v>
      </c>
      <c r="D22" s="3"/>
      <c r="E22" s="3">
        <f t="shared" si="0"/>
        <v>0</v>
      </c>
      <c r="F22" s="13"/>
      <c r="G22" s="3">
        <f t="shared" si="1"/>
        <v>0</v>
      </c>
      <c r="H22" s="19">
        <f t="shared" si="2"/>
        <v>0</v>
      </c>
      <c r="I22" s="3"/>
      <c r="J22" s="3"/>
      <c r="K22" s="5">
        <f t="shared" si="3"/>
        <v>22.5</v>
      </c>
      <c r="L22" s="14">
        <f t="shared" si="4"/>
        <v>0</v>
      </c>
      <c r="M22" s="3">
        <v>0</v>
      </c>
      <c r="N22" s="3">
        <v>0</v>
      </c>
      <c r="O22" s="12">
        <f t="shared" si="5"/>
        <v>-22.5</v>
      </c>
      <c r="V22" s="2"/>
      <c r="W22" s="19">
        <f t="shared" si="6"/>
        <v>0</v>
      </c>
      <c r="Y22" s="2">
        <f t="shared" si="7"/>
        <v>0</v>
      </c>
    </row>
    <row r="23" spans="1:31" ht="15.75" x14ac:dyDescent="0.25">
      <c r="A23" s="29" t="s">
        <v>76</v>
      </c>
      <c r="B23" s="2" t="s">
        <v>55</v>
      </c>
      <c r="C23" s="13">
        <v>1.5</v>
      </c>
      <c r="D23" s="2"/>
      <c r="E23" s="2">
        <f t="shared" si="0"/>
        <v>0</v>
      </c>
      <c r="F23" s="2"/>
      <c r="G23" s="2">
        <f t="shared" si="1"/>
        <v>0</v>
      </c>
      <c r="H23" s="19">
        <f t="shared" si="2"/>
        <v>0</v>
      </c>
      <c r="I23" s="2"/>
      <c r="J23" s="2"/>
      <c r="K23" s="5">
        <f t="shared" si="3"/>
        <v>1.5</v>
      </c>
      <c r="L23" s="4">
        <f t="shared" si="4"/>
        <v>1.5</v>
      </c>
      <c r="M23" s="2">
        <v>1.5</v>
      </c>
      <c r="N23" s="2"/>
      <c r="O23" s="12">
        <f t="shared" si="5"/>
        <v>0</v>
      </c>
      <c r="V23" s="2"/>
      <c r="W23" s="19">
        <f t="shared" si="6"/>
        <v>0</v>
      </c>
      <c r="Y23" s="2">
        <f t="shared" si="7"/>
        <v>0</v>
      </c>
    </row>
    <row r="24" spans="1:31" ht="15.75" x14ac:dyDescent="0.25">
      <c r="A24" s="29" t="s">
        <v>19</v>
      </c>
      <c r="B24" s="3" t="s">
        <v>56</v>
      </c>
      <c r="C24" s="11">
        <v>39</v>
      </c>
      <c r="D24" s="2"/>
      <c r="E24" s="2">
        <f t="shared" si="0"/>
        <v>0</v>
      </c>
      <c r="F24" s="11">
        <v>26</v>
      </c>
      <c r="G24" s="2">
        <f t="shared" si="1"/>
        <v>19.5</v>
      </c>
      <c r="H24" s="19">
        <f t="shared" si="2"/>
        <v>9</v>
      </c>
      <c r="I24" s="2"/>
      <c r="J24" s="2"/>
      <c r="K24" s="5">
        <f t="shared" si="3"/>
        <v>67.5</v>
      </c>
      <c r="L24" s="4">
        <f t="shared" si="4"/>
        <v>24.75</v>
      </c>
      <c r="M24" s="2">
        <v>0</v>
      </c>
      <c r="N24" s="2">
        <v>24.75</v>
      </c>
      <c r="O24" s="32">
        <f t="shared" si="5"/>
        <v>-42.75</v>
      </c>
      <c r="Q24" s="33" t="s">
        <v>125</v>
      </c>
      <c r="V24" s="2">
        <v>12</v>
      </c>
      <c r="W24" s="21">
        <f t="shared" si="6"/>
        <v>9</v>
      </c>
      <c r="Y24" s="21">
        <f t="shared" si="7"/>
        <v>0</v>
      </c>
    </row>
    <row r="25" spans="1:31" ht="15.75" x14ac:dyDescent="0.25">
      <c r="A25" s="29" t="s">
        <v>78</v>
      </c>
      <c r="B25" s="3" t="s">
        <v>57</v>
      </c>
      <c r="C25" s="30">
        <v>1086</v>
      </c>
      <c r="D25" s="2">
        <v>3</v>
      </c>
      <c r="E25" s="2">
        <f t="shared" si="0"/>
        <v>2.25</v>
      </c>
      <c r="F25" s="11">
        <v>24</v>
      </c>
      <c r="G25" s="2">
        <f t="shared" si="1"/>
        <v>18</v>
      </c>
      <c r="H25" s="19">
        <f t="shared" si="2"/>
        <v>263.25</v>
      </c>
      <c r="I25" s="2"/>
      <c r="J25" s="2">
        <v>2394</v>
      </c>
      <c r="K25" s="5">
        <f t="shared" si="3"/>
        <v>3759</v>
      </c>
      <c r="L25" s="4">
        <f t="shared" si="4"/>
        <v>3746.25</v>
      </c>
      <c r="M25" s="2">
        <v>3746.25</v>
      </c>
      <c r="N25" s="2"/>
      <c r="O25" s="32">
        <f t="shared" si="5"/>
        <v>-12.75</v>
      </c>
      <c r="Q25" t="s">
        <v>126</v>
      </c>
      <c r="V25" s="2">
        <v>351</v>
      </c>
      <c r="W25" s="19">
        <f t="shared" si="6"/>
        <v>263.25</v>
      </c>
      <c r="Y25" s="2">
        <f t="shared" si="7"/>
        <v>0</v>
      </c>
    </row>
    <row r="26" spans="1:31" ht="15.75" x14ac:dyDescent="0.25">
      <c r="A26" s="29" t="s">
        <v>74</v>
      </c>
      <c r="B26" s="3" t="s">
        <v>58</v>
      </c>
      <c r="C26" s="11">
        <v>2.25</v>
      </c>
      <c r="D26" s="2">
        <v>1</v>
      </c>
      <c r="E26" s="2">
        <f t="shared" si="0"/>
        <v>0.75</v>
      </c>
      <c r="F26" s="11">
        <v>0</v>
      </c>
      <c r="G26" s="2">
        <f t="shared" si="1"/>
        <v>0</v>
      </c>
      <c r="H26" s="19">
        <f t="shared" si="2"/>
        <v>0</v>
      </c>
      <c r="I26" s="2"/>
      <c r="J26" s="2"/>
      <c r="K26" s="5">
        <f t="shared" si="3"/>
        <v>1.5</v>
      </c>
      <c r="L26" s="4">
        <f t="shared" si="4"/>
        <v>1.5</v>
      </c>
      <c r="M26" s="2">
        <v>1.5</v>
      </c>
      <c r="N26" s="2"/>
      <c r="O26" s="12">
        <f t="shared" si="5"/>
        <v>0</v>
      </c>
      <c r="V26" s="2"/>
      <c r="W26" s="19">
        <f t="shared" si="6"/>
        <v>0</v>
      </c>
      <c r="Y26" s="2">
        <f t="shared" si="7"/>
        <v>0</v>
      </c>
    </row>
    <row r="27" spans="1:31" ht="15.75" x14ac:dyDescent="0.25">
      <c r="A27" s="29" t="s">
        <v>79</v>
      </c>
      <c r="B27" s="3" t="s">
        <v>59</v>
      </c>
      <c r="C27" s="30">
        <v>20.25</v>
      </c>
      <c r="D27" s="2"/>
      <c r="E27" s="2">
        <f t="shared" si="0"/>
        <v>0</v>
      </c>
      <c r="F27" s="11">
        <v>12</v>
      </c>
      <c r="G27" s="2">
        <f t="shared" si="1"/>
        <v>9</v>
      </c>
      <c r="H27" s="19">
        <f t="shared" si="2"/>
        <v>0</v>
      </c>
      <c r="I27" s="2"/>
      <c r="J27" s="2"/>
      <c r="K27" s="5">
        <f t="shared" si="3"/>
        <v>29.25</v>
      </c>
      <c r="L27" s="39">
        <f t="shared" si="4"/>
        <v>29.25</v>
      </c>
      <c r="M27" s="2">
        <v>0</v>
      </c>
      <c r="N27" s="2">
        <v>29.25</v>
      </c>
      <c r="O27" s="12">
        <f t="shared" si="5"/>
        <v>0</v>
      </c>
      <c r="V27" s="2"/>
      <c r="W27" s="21">
        <f t="shared" si="6"/>
        <v>0</v>
      </c>
      <c r="Y27" s="21">
        <f t="shared" si="7"/>
        <v>0</v>
      </c>
    </row>
    <row r="28" spans="1:31" ht="15.75" x14ac:dyDescent="0.25">
      <c r="A28" s="29" t="s">
        <v>86</v>
      </c>
      <c r="B28" s="3" t="s">
        <v>60</v>
      </c>
      <c r="C28" s="11">
        <v>225</v>
      </c>
      <c r="D28" s="2">
        <v>6</v>
      </c>
      <c r="E28" s="2">
        <f t="shared" si="0"/>
        <v>4.5</v>
      </c>
      <c r="F28" s="11">
        <v>12</v>
      </c>
      <c r="G28" s="2">
        <f t="shared" si="1"/>
        <v>9</v>
      </c>
      <c r="H28" s="19">
        <f t="shared" si="2"/>
        <v>177.75</v>
      </c>
      <c r="I28" s="2"/>
      <c r="J28" s="2">
        <v>0</v>
      </c>
      <c r="K28" s="5">
        <f t="shared" si="3"/>
        <v>407.25</v>
      </c>
      <c r="L28" s="4">
        <f t="shared" si="4"/>
        <v>407.25</v>
      </c>
      <c r="M28" s="2">
        <v>407.25</v>
      </c>
      <c r="N28" s="2"/>
      <c r="O28" s="12">
        <f t="shared" si="5"/>
        <v>0</v>
      </c>
      <c r="V28" s="2">
        <v>237</v>
      </c>
      <c r="W28" s="19">
        <f t="shared" si="6"/>
        <v>177.75</v>
      </c>
      <c r="Y28" s="2">
        <f t="shared" si="7"/>
        <v>0</v>
      </c>
    </row>
    <row r="29" spans="1:31" ht="15.75" x14ac:dyDescent="0.25">
      <c r="A29" s="29" t="s">
        <v>87</v>
      </c>
      <c r="B29" s="3" t="s">
        <v>61</v>
      </c>
      <c r="C29" s="11">
        <v>48</v>
      </c>
      <c r="D29" s="2">
        <v>6</v>
      </c>
      <c r="E29" s="2">
        <f t="shared" si="0"/>
        <v>4.5</v>
      </c>
      <c r="F29" s="11">
        <v>24</v>
      </c>
      <c r="G29" s="2">
        <f t="shared" si="1"/>
        <v>18</v>
      </c>
      <c r="H29" s="19">
        <f t="shared" si="2"/>
        <v>0</v>
      </c>
      <c r="I29" s="2"/>
      <c r="J29" s="2">
        <v>0</v>
      </c>
      <c r="K29" s="5">
        <f t="shared" si="3"/>
        <v>61.5</v>
      </c>
      <c r="L29" s="4">
        <f t="shared" si="4"/>
        <v>61.5</v>
      </c>
      <c r="M29" s="2">
        <v>61.5</v>
      </c>
      <c r="N29" s="2"/>
      <c r="O29" s="12">
        <f t="shared" si="5"/>
        <v>0</v>
      </c>
      <c r="V29" s="2"/>
      <c r="W29" s="19">
        <f t="shared" si="6"/>
        <v>0</v>
      </c>
      <c r="Y29" s="2">
        <f t="shared" si="7"/>
        <v>0</v>
      </c>
    </row>
    <row r="30" spans="1:31" ht="15.75" x14ac:dyDescent="0.25">
      <c r="A30" s="29" t="s">
        <v>88</v>
      </c>
      <c r="B30" s="3" t="s">
        <v>62</v>
      </c>
      <c r="C30" s="11">
        <v>372</v>
      </c>
      <c r="D30" s="2"/>
      <c r="E30" s="2">
        <f t="shared" si="0"/>
        <v>0</v>
      </c>
      <c r="F30" s="2"/>
      <c r="G30" s="2">
        <f t="shared" si="1"/>
        <v>0</v>
      </c>
      <c r="H30" s="19">
        <f t="shared" si="2"/>
        <v>288</v>
      </c>
      <c r="I30" s="2"/>
      <c r="J30" s="2">
        <v>228</v>
      </c>
      <c r="K30" s="5">
        <f t="shared" si="3"/>
        <v>888</v>
      </c>
      <c r="L30" s="4">
        <f t="shared" si="4"/>
        <v>744</v>
      </c>
      <c r="M30" s="2">
        <v>744</v>
      </c>
      <c r="N30" s="2"/>
      <c r="O30" s="12">
        <f t="shared" si="5"/>
        <v>-144</v>
      </c>
      <c r="V30" s="2">
        <v>192</v>
      </c>
      <c r="W30" s="19">
        <f>V30*1.5</f>
        <v>288</v>
      </c>
      <c r="Y30" s="2">
        <f t="shared" si="7"/>
        <v>0</v>
      </c>
    </row>
    <row r="31" spans="1:31" ht="15.75" x14ac:dyDescent="0.25">
      <c r="A31" s="29" t="s">
        <v>89</v>
      </c>
      <c r="B31" s="3" t="s">
        <v>63</v>
      </c>
      <c r="C31" s="11">
        <v>219</v>
      </c>
      <c r="D31" s="2"/>
      <c r="E31" s="2">
        <f t="shared" si="0"/>
        <v>0</v>
      </c>
      <c r="F31" s="2"/>
      <c r="G31" s="2">
        <f t="shared" si="1"/>
        <v>0</v>
      </c>
      <c r="H31" s="19">
        <f t="shared" si="2"/>
        <v>117</v>
      </c>
      <c r="I31" s="2"/>
      <c r="J31" s="2">
        <v>456</v>
      </c>
      <c r="K31" s="5">
        <f t="shared" si="3"/>
        <v>792</v>
      </c>
      <c r="L31" s="4">
        <f t="shared" si="4"/>
        <v>792</v>
      </c>
      <c r="M31" s="2">
        <v>792</v>
      </c>
      <c r="N31" s="2"/>
      <c r="O31" s="12">
        <f t="shared" si="5"/>
        <v>0</v>
      </c>
      <c r="V31" s="2">
        <v>156</v>
      </c>
      <c r="W31" s="19">
        <f t="shared" si="6"/>
        <v>117</v>
      </c>
      <c r="Y31" s="2">
        <f t="shared" si="7"/>
        <v>0</v>
      </c>
    </row>
    <row r="32" spans="1:31" ht="15.75" x14ac:dyDescent="0.25">
      <c r="A32" s="2" t="s">
        <v>90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19">
        <f t="shared" si="2"/>
        <v>0</v>
      </c>
      <c r="I32" s="2"/>
      <c r="J32" s="2"/>
      <c r="K32" s="5">
        <f t="shared" si="3"/>
        <v>0</v>
      </c>
      <c r="L32" s="4">
        <f t="shared" si="4"/>
        <v>220.5</v>
      </c>
      <c r="M32" s="2">
        <v>220.5</v>
      </c>
      <c r="N32" s="2"/>
      <c r="O32" s="22">
        <f t="shared" si="5"/>
        <v>220.5</v>
      </c>
      <c r="R32" s="8" t="s">
        <v>95</v>
      </c>
      <c r="V32" s="2"/>
      <c r="W32" s="19">
        <f t="shared" si="6"/>
        <v>0</v>
      </c>
      <c r="Y32" s="2">
        <f t="shared" si="7"/>
        <v>0</v>
      </c>
    </row>
    <row r="33" spans="1:25" ht="15.75" x14ac:dyDescent="0.25">
      <c r="A33" s="2" t="s">
        <v>91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19">
        <f t="shared" si="2"/>
        <v>0</v>
      </c>
      <c r="I33" s="2"/>
      <c r="J33" s="2">
        <v>1462</v>
      </c>
      <c r="K33" s="5">
        <f t="shared" si="3"/>
        <v>1462</v>
      </c>
      <c r="L33" s="4">
        <f t="shared" si="4"/>
        <v>1462</v>
      </c>
      <c r="M33" s="2">
        <v>1462</v>
      </c>
      <c r="N33" s="2"/>
      <c r="O33" s="22">
        <f t="shared" si="5"/>
        <v>0</v>
      </c>
      <c r="V33" s="2"/>
      <c r="W33" s="19">
        <f t="shared" si="6"/>
        <v>0</v>
      </c>
      <c r="Y33" s="2">
        <f t="shared" si="7"/>
        <v>0</v>
      </c>
    </row>
    <row r="34" spans="1:25" ht="15.75" x14ac:dyDescent="0.25">
      <c r="A34" s="2" t="s">
        <v>92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19">
        <f t="shared" si="2"/>
        <v>0</v>
      </c>
      <c r="I34" s="2"/>
      <c r="J34" s="2">
        <v>228</v>
      </c>
      <c r="K34" s="5">
        <f t="shared" si="3"/>
        <v>228</v>
      </c>
      <c r="L34" s="4">
        <f t="shared" si="4"/>
        <v>228</v>
      </c>
      <c r="M34" s="2">
        <v>228</v>
      </c>
      <c r="N34" s="2"/>
      <c r="O34" s="22">
        <f t="shared" si="5"/>
        <v>0</v>
      </c>
      <c r="V34" s="2"/>
      <c r="W34" s="19">
        <f t="shared" si="6"/>
        <v>0</v>
      </c>
      <c r="Y34" s="2">
        <f t="shared" si="7"/>
        <v>0</v>
      </c>
    </row>
    <row r="35" spans="1:25" ht="15.75" x14ac:dyDescent="0.25">
      <c r="A35" s="2" t="s">
        <v>93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19">
        <f t="shared" si="2"/>
        <v>0</v>
      </c>
      <c r="I35" s="2"/>
      <c r="J35" s="2">
        <v>342</v>
      </c>
      <c r="K35" s="5">
        <f t="shared" si="3"/>
        <v>342</v>
      </c>
      <c r="L35" s="4">
        <f t="shared" si="4"/>
        <v>342</v>
      </c>
      <c r="M35" s="2">
        <v>342</v>
      </c>
      <c r="N35" s="2"/>
      <c r="O35" s="22">
        <f t="shared" si="5"/>
        <v>0</v>
      </c>
      <c r="V35" s="2"/>
      <c r="W35" s="19">
        <f t="shared" si="6"/>
        <v>0</v>
      </c>
      <c r="Y35" s="2">
        <f t="shared" si="7"/>
        <v>0</v>
      </c>
    </row>
    <row r="36" spans="1:25" ht="15.75" x14ac:dyDescent="0.25">
      <c r="A36" s="24" t="s">
        <v>94</v>
      </c>
      <c r="B36" s="25" t="s">
        <v>69</v>
      </c>
      <c r="C36" s="24"/>
      <c r="D36" s="24"/>
      <c r="E36" s="2">
        <f t="shared" si="0"/>
        <v>0</v>
      </c>
      <c r="F36" s="24"/>
      <c r="G36" s="2">
        <f t="shared" si="1"/>
        <v>0</v>
      </c>
      <c r="H36" s="19">
        <f t="shared" si="2"/>
        <v>0</v>
      </c>
      <c r="I36" s="24"/>
      <c r="J36" s="24">
        <v>228</v>
      </c>
      <c r="K36" s="5">
        <f t="shared" si="3"/>
        <v>228</v>
      </c>
      <c r="L36" s="4">
        <f t="shared" si="4"/>
        <v>228</v>
      </c>
      <c r="M36" s="24">
        <v>228</v>
      </c>
      <c r="N36" s="24"/>
      <c r="O36" s="22">
        <f t="shared" si="5"/>
        <v>0</v>
      </c>
      <c r="V36" s="2"/>
      <c r="W36" s="19">
        <f t="shared" si="6"/>
        <v>0</v>
      </c>
      <c r="Y36" s="2">
        <f t="shared" si="7"/>
        <v>0</v>
      </c>
    </row>
    <row r="37" spans="1:25" ht="15.75" x14ac:dyDescent="0.25">
      <c r="A37" s="25" t="s">
        <v>110</v>
      </c>
      <c r="B37" s="25" t="s">
        <v>130</v>
      </c>
      <c r="C37" s="24"/>
      <c r="D37" s="24"/>
      <c r="E37" s="24">
        <f t="shared" si="0"/>
        <v>0</v>
      </c>
      <c r="F37" s="24"/>
      <c r="G37" s="24">
        <f t="shared" si="1"/>
        <v>0</v>
      </c>
      <c r="H37" s="26">
        <f t="shared" si="2"/>
        <v>0</v>
      </c>
      <c r="I37" s="24"/>
      <c r="J37" s="24"/>
      <c r="K37" s="27">
        <f t="shared" si="3"/>
        <v>0</v>
      </c>
      <c r="L37" s="39">
        <f t="shared" si="4"/>
        <v>0</v>
      </c>
      <c r="M37" s="24">
        <v>0</v>
      </c>
      <c r="N37" s="24"/>
      <c r="O37" s="22">
        <f t="shared" si="5"/>
        <v>0</v>
      </c>
      <c r="V37" s="2"/>
      <c r="W37" s="19">
        <f t="shared" si="6"/>
        <v>0</v>
      </c>
      <c r="Y37" s="2">
        <f t="shared" si="7"/>
        <v>0</v>
      </c>
    </row>
    <row r="38" spans="1:25" ht="15.75" x14ac:dyDescent="0.25">
      <c r="A38" s="3"/>
      <c r="B38" s="3" t="s">
        <v>129</v>
      </c>
      <c r="C38" s="2"/>
      <c r="D38" s="2"/>
      <c r="E38" s="2"/>
      <c r="F38" s="2"/>
      <c r="G38" s="2">
        <f t="shared" si="1"/>
        <v>0</v>
      </c>
      <c r="H38" s="19">
        <f t="shared" si="2"/>
        <v>0</v>
      </c>
      <c r="I38" s="2"/>
      <c r="J38" s="2">
        <v>684</v>
      </c>
      <c r="K38" s="5">
        <f t="shared" si="3"/>
        <v>684</v>
      </c>
      <c r="L38" s="36">
        <f t="shared" si="4"/>
        <v>684</v>
      </c>
      <c r="M38" s="2">
        <v>684</v>
      </c>
      <c r="N38" s="2"/>
      <c r="O38" s="37">
        <f t="shared" si="5"/>
        <v>0</v>
      </c>
    </row>
    <row r="39" spans="1:25" ht="15.75" x14ac:dyDescent="0.25">
      <c r="A39" s="3" t="s">
        <v>119</v>
      </c>
      <c r="B39" s="3"/>
      <c r="C39" s="2"/>
      <c r="D39" s="2"/>
      <c r="E39" s="2"/>
      <c r="F39" s="2">
        <v>120</v>
      </c>
      <c r="G39" s="2">
        <f t="shared" si="1"/>
        <v>90</v>
      </c>
      <c r="H39" s="19">
        <f t="shared" si="2"/>
        <v>0</v>
      </c>
      <c r="I39" s="2"/>
      <c r="J39" s="3">
        <v>0</v>
      </c>
      <c r="K39" s="5">
        <f t="shared" si="3"/>
        <v>90</v>
      </c>
      <c r="L39" s="38">
        <f t="shared" si="4"/>
        <v>90</v>
      </c>
      <c r="M39" s="2">
        <v>0</v>
      </c>
      <c r="N39" s="2">
        <v>90</v>
      </c>
      <c r="O39" s="37">
        <f t="shared" si="5"/>
        <v>0</v>
      </c>
    </row>
    <row r="40" spans="1:25" ht="15.75" x14ac:dyDescent="0.25">
      <c r="L40" s="14">
        <f>SUM(L10:L39)</f>
        <v>16536.25</v>
      </c>
    </row>
    <row r="41" spans="1:25" x14ac:dyDescent="0.25">
      <c r="B41" t="s">
        <v>77</v>
      </c>
    </row>
    <row r="42" spans="1:25" x14ac:dyDescent="0.25">
      <c r="K42" t="s">
        <v>120</v>
      </c>
      <c r="L42">
        <f>L10+L11+L12+L13+L14+L15+L17+L18+L19+L20+L21+L22+L23+L24+L25+L26+L28+L29+L30+L31+L32+L33+L34+L35+L36+L38</f>
        <v>16254.25</v>
      </c>
      <c r="M42">
        <f>L42/100</f>
        <v>162.54249999999999</v>
      </c>
    </row>
    <row r="43" spans="1:25" x14ac:dyDescent="0.25">
      <c r="K43" t="s">
        <v>121</v>
      </c>
      <c r="L43">
        <f>L39</f>
        <v>90</v>
      </c>
      <c r="M43">
        <f t="shared" ref="M43:M44" si="8">L43/100</f>
        <v>0.9</v>
      </c>
    </row>
    <row r="44" spans="1:25" x14ac:dyDescent="0.25">
      <c r="K44" t="s">
        <v>122</v>
      </c>
      <c r="L44">
        <f>L37+L27+L16</f>
        <v>192</v>
      </c>
      <c r="M44">
        <f t="shared" si="8"/>
        <v>1.92</v>
      </c>
    </row>
    <row r="45" spans="1:25" x14ac:dyDescent="0.25">
      <c r="L45" t="s">
        <v>123</v>
      </c>
      <c r="M45" t="s">
        <v>124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2022-06-02T12:24:01Z</cp:lastPrinted>
  <dcterms:created xsi:type="dcterms:W3CDTF">2022-01-12T08:57:28Z</dcterms:created>
  <dcterms:modified xsi:type="dcterms:W3CDTF">2022-08-29T13:18:55Z</dcterms:modified>
</cp:coreProperties>
</file>