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ol\Desktop\Caro\DRM\"/>
    </mc:Choice>
  </mc:AlternateContent>
  <xr:revisionPtr revIDLastSave="0" documentId="13_ncr:1_{B7B45DE1-54F6-4334-B08A-F134703423B6}" xr6:coauthVersionLast="47" xr6:coauthVersionMax="47" xr10:uidLastSave="{00000000-0000-0000-0000-000000000000}"/>
  <bookViews>
    <workbookView xWindow="-120" yWindow="-120" windowWidth="38640" windowHeight="21240" xr2:uid="{D0906B9B-AA6F-4017-A275-47B9AF31C269}"/>
  </bookViews>
  <sheets>
    <sheet name="DOMAINE" sheetId="1" r:id="rId1"/>
    <sheet name="NEGOCE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1" i="2" l="1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10" i="2"/>
  <c r="K11" i="2"/>
  <c r="K12" i="2"/>
  <c r="K13" i="2"/>
  <c r="K14" i="2"/>
  <c r="K15" i="2"/>
  <c r="K16" i="2"/>
  <c r="K19" i="2"/>
  <c r="K20" i="2"/>
  <c r="K21" i="2"/>
  <c r="K22" i="2"/>
  <c r="K23" i="2"/>
  <c r="K24" i="2"/>
  <c r="K26" i="2"/>
  <c r="K27" i="2"/>
  <c r="K28" i="2"/>
  <c r="K29" i="2"/>
  <c r="K30" i="2"/>
  <c r="K31" i="2"/>
  <c r="K32" i="2"/>
  <c r="K33" i="2"/>
  <c r="K34" i="2"/>
  <c r="K35" i="2"/>
  <c r="K36" i="2"/>
  <c r="K10" i="2"/>
  <c r="H11" i="2" l="1"/>
  <c r="H12" i="2"/>
  <c r="H13" i="2"/>
  <c r="H14" i="2"/>
  <c r="H15" i="2"/>
  <c r="H16" i="2"/>
  <c r="H19" i="2"/>
  <c r="H20" i="2"/>
  <c r="H21" i="2"/>
  <c r="H22" i="2"/>
  <c r="H23" i="2"/>
  <c r="H26" i="2"/>
  <c r="H28" i="2"/>
  <c r="H29" i="2"/>
  <c r="H30" i="2"/>
  <c r="H31" i="2"/>
  <c r="H32" i="2"/>
  <c r="H33" i="2"/>
  <c r="H34" i="2"/>
  <c r="H35" i="2"/>
  <c r="H36" i="2"/>
  <c r="H10" i="2"/>
  <c r="W11" i="2"/>
  <c r="W12" i="2"/>
  <c r="W13" i="2"/>
  <c r="W14" i="2"/>
  <c r="W15" i="2"/>
  <c r="W16" i="2"/>
  <c r="W17" i="2"/>
  <c r="H17" i="2" s="1"/>
  <c r="K17" i="2" s="1"/>
  <c r="W18" i="2"/>
  <c r="H18" i="2" s="1"/>
  <c r="K18" i="2" s="1"/>
  <c r="W19" i="2"/>
  <c r="W20" i="2"/>
  <c r="W21" i="2"/>
  <c r="W22" i="2"/>
  <c r="W23" i="2"/>
  <c r="W24" i="2"/>
  <c r="H24" i="2" s="1"/>
  <c r="W25" i="2"/>
  <c r="H25" i="2" s="1"/>
  <c r="K25" i="2" s="1"/>
  <c r="W26" i="2"/>
  <c r="W27" i="2"/>
  <c r="H27" i="2" s="1"/>
  <c r="W28" i="2"/>
  <c r="W29" i="2"/>
  <c r="W30" i="2"/>
  <c r="W31" i="2"/>
  <c r="W32" i="2"/>
  <c r="W33" i="2"/>
  <c r="W34" i="2"/>
  <c r="W35" i="2"/>
  <c r="W36" i="2"/>
  <c r="W10" i="2"/>
  <c r="H8" i="1" l="1"/>
  <c r="H9" i="1"/>
  <c r="H10" i="1"/>
  <c r="H11" i="1"/>
  <c r="H12" i="1"/>
  <c r="H13" i="1"/>
  <c r="H14" i="1"/>
  <c r="H15" i="1"/>
  <c r="H16" i="1"/>
  <c r="H17" i="1"/>
  <c r="H18" i="1"/>
  <c r="H19" i="1"/>
  <c r="H20" i="1"/>
  <c r="H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7" i="1"/>
  <c r="G12" i="2"/>
  <c r="E25" i="2" l="1"/>
  <c r="E26" i="2"/>
  <c r="E27" i="2"/>
  <c r="E28" i="2"/>
  <c r="E29" i="2"/>
  <c r="E30" i="2"/>
  <c r="E31" i="2"/>
  <c r="E32" i="2"/>
  <c r="E33" i="2"/>
  <c r="E34" i="2"/>
  <c r="E35" i="2"/>
  <c r="E36" i="2"/>
  <c r="G25" i="2"/>
  <c r="G26" i="2"/>
  <c r="G27" i="2"/>
  <c r="G28" i="2"/>
  <c r="G29" i="2"/>
  <c r="G30" i="2"/>
  <c r="G31" i="2"/>
  <c r="G32" i="2"/>
  <c r="G33" i="2"/>
  <c r="G34" i="2"/>
  <c r="G35" i="2"/>
  <c r="G36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10" i="2"/>
  <c r="G24" i="2"/>
  <c r="E24" i="2"/>
  <c r="G23" i="2"/>
  <c r="E23" i="2"/>
  <c r="G22" i="2"/>
  <c r="E22" i="2"/>
  <c r="G21" i="2"/>
  <c r="E21" i="2"/>
  <c r="G20" i="2"/>
  <c r="E20" i="2"/>
  <c r="G19" i="2"/>
  <c r="E19" i="2"/>
  <c r="G18" i="2"/>
  <c r="E18" i="2"/>
  <c r="G17" i="2"/>
  <c r="E17" i="2"/>
  <c r="G16" i="2"/>
  <c r="E16" i="2"/>
  <c r="G15" i="2"/>
  <c r="E15" i="2"/>
  <c r="G14" i="2"/>
  <c r="E14" i="2"/>
  <c r="G13" i="2"/>
  <c r="E13" i="2"/>
  <c r="E12" i="2"/>
  <c r="G11" i="2"/>
  <c r="E11" i="2"/>
  <c r="G10" i="2"/>
  <c r="E10" i="2"/>
  <c r="G8" i="1"/>
  <c r="G9" i="1"/>
  <c r="G10" i="1"/>
  <c r="G11" i="1"/>
  <c r="G12" i="1"/>
  <c r="G13" i="1"/>
  <c r="G14" i="1"/>
  <c r="K14" i="1" s="1"/>
  <c r="M14" i="1" s="1"/>
  <c r="G15" i="1"/>
  <c r="K15" i="1" s="1"/>
  <c r="M15" i="1" s="1"/>
  <c r="G16" i="1"/>
  <c r="G17" i="1"/>
  <c r="G18" i="1"/>
  <c r="G19" i="1"/>
  <c r="G20" i="1"/>
  <c r="G21" i="1"/>
  <c r="E8" i="1"/>
  <c r="K8" i="1" s="1"/>
  <c r="M8" i="1" s="1"/>
  <c r="E9" i="1"/>
  <c r="E10" i="1"/>
  <c r="K10" i="1" s="1"/>
  <c r="M10" i="1" s="1"/>
  <c r="E11" i="1"/>
  <c r="E12" i="1"/>
  <c r="E13" i="1"/>
  <c r="E14" i="1"/>
  <c r="E15" i="1"/>
  <c r="E16" i="1"/>
  <c r="E17" i="1"/>
  <c r="K17" i="1" s="1"/>
  <c r="M17" i="1" s="1"/>
  <c r="E18" i="1"/>
  <c r="K18" i="1" s="1"/>
  <c r="M18" i="1" s="1"/>
  <c r="E19" i="1"/>
  <c r="E20" i="1"/>
  <c r="K20" i="1" s="1"/>
  <c r="M20" i="1" s="1"/>
  <c r="E21" i="1"/>
  <c r="K21" i="1" s="1"/>
  <c r="M21" i="1" s="1"/>
  <c r="G7" i="1"/>
  <c r="K7" i="1" s="1"/>
  <c r="M7" i="1" s="1"/>
  <c r="E7" i="1"/>
  <c r="K11" i="1" l="1"/>
  <c r="M11" i="1" s="1"/>
  <c r="O25" i="2"/>
  <c r="K12" i="1"/>
  <c r="M12" i="1" s="1"/>
  <c r="K19" i="1"/>
  <c r="M19" i="1" s="1"/>
  <c r="K9" i="1"/>
  <c r="M9" i="1" s="1"/>
  <c r="K16" i="1"/>
  <c r="M16" i="1" s="1"/>
  <c r="K13" i="1"/>
  <c r="M13" i="1" s="1"/>
  <c r="O31" i="2"/>
  <c r="O23" i="2"/>
  <c r="O35" i="2"/>
  <c r="O17" i="2"/>
  <c r="O19" i="2"/>
  <c r="O27" i="2"/>
  <c r="O34" i="2"/>
  <c r="O26" i="2"/>
  <c r="O33" i="2"/>
  <c r="O32" i="2"/>
  <c r="O30" i="2"/>
  <c r="O29" i="2"/>
  <c r="O36" i="2"/>
  <c r="O28" i="2"/>
  <c r="O15" i="2"/>
  <c r="O13" i="2"/>
  <c r="O11" i="2"/>
  <c r="O18" i="2"/>
  <c r="O22" i="2"/>
  <c r="O12" i="2"/>
  <c r="O20" i="2"/>
  <c r="O21" i="2"/>
  <c r="O10" i="2"/>
  <c r="O14" i="2"/>
  <c r="O16" i="2"/>
  <c r="O24" i="2"/>
</calcChain>
</file>

<file path=xl/sharedStrings.xml><?xml version="1.0" encoding="utf-8"?>
<sst xmlns="http://schemas.openxmlformats.org/spreadsheetml/2006/main" count="147" uniqueCount="118">
  <si>
    <t>FAMILLE</t>
  </si>
  <si>
    <t>Hautes cotes de Nuits rouge</t>
  </si>
  <si>
    <t>Bt en trop sur stocks</t>
  </si>
  <si>
    <t xml:space="preserve"> Bt Commandes préparées</t>
  </si>
  <si>
    <t>Vrac 2020</t>
  </si>
  <si>
    <t>Vrac 2021</t>
  </si>
  <si>
    <t>Issu de Xtent en litres</t>
  </si>
  <si>
    <t>converti en litres</t>
  </si>
  <si>
    <t>Total famille a rapprocher</t>
  </si>
  <si>
    <t>BOURGOGNE ROUGE</t>
  </si>
  <si>
    <t>BE1B</t>
  </si>
  <si>
    <t>BG</t>
  </si>
  <si>
    <t>HN</t>
  </si>
  <si>
    <t>CHAMBOLLE MUSIGNY</t>
  </si>
  <si>
    <t>CHB</t>
  </si>
  <si>
    <t>ECHEZEAUX</t>
  </si>
  <si>
    <t>EC</t>
  </si>
  <si>
    <t>RB</t>
  </si>
  <si>
    <t>RICHEBOURG</t>
  </si>
  <si>
    <t>VC</t>
  </si>
  <si>
    <t>VOSNE ROMANEE</t>
  </si>
  <si>
    <t>MOUL</t>
  </si>
  <si>
    <t>MOULIN A VENT</t>
  </si>
  <si>
    <t>BE1C</t>
  </si>
  <si>
    <t>BEAUNE 1ER CRU LES BOUCHEROTTES</t>
  </si>
  <si>
    <t>BEBO</t>
  </si>
  <si>
    <t>PARV</t>
  </si>
  <si>
    <t>POMMARD 1ER CRU LES ARVELETS</t>
  </si>
  <si>
    <t>PPEZ</t>
  </si>
  <si>
    <t>POMMARD 1ER CRU LES PEZEROLLES</t>
  </si>
  <si>
    <t>POMMARD 1ER CRU LES CHANLINS</t>
  </si>
  <si>
    <t>PCHA</t>
  </si>
  <si>
    <t>SG</t>
  </si>
  <si>
    <t xml:space="preserve">SAVIGNY 1ER CRU </t>
  </si>
  <si>
    <t>SAV</t>
  </si>
  <si>
    <t>HNB</t>
  </si>
  <si>
    <t>BOURGOGNE HAUTES COTES DE NUITS BLANC</t>
  </si>
  <si>
    <t>Total famille</t>
  </si>
  <si>
    <t>Isavigne Susp</t>
  </si>
  <si>
    <t>Isavigne Acquitté</t>
  </si>
  <si>
    <t>Usures</t>
  </si>
  <si>
    <t>Total Isavigne</t>
  </si>
  <si>
    <t>Beaune 1er cru rouge</t>
  </si>
  <si>
    <t>BourgogneHautes cotes de nuits rouge</t>
  </si>
  <si>
    <t>Bourgogne rouge</t>
  </si>
  <si>
    <t>Chambolle</t>
  </si>
  <si>
    <t>Chassagne</t>
  </si>
  <si>
    <t>Clos de vougeot</t>
  </si>
  <si>
    <t>Corton</t>
  </si>
  <si>
    <t>Echezeaux</t>
  </si>
  <si>
    <t>Morey st denis</t>
  </si>
  <si>
    <t>Moulin a vent</t>
  </si>
  <si>
    <t>Richebourg</t>
  </si>
  <si>
    <t>Pommard 1er cru</t>
  </si>
  <si>
    <t>Savigny les Beaune</t>
  </si>
  <si>
    <t>Volnay 1er cru</t>
  </si>
  <si>
    <t>Vosne Romanée</t>
  </si>
  <si>
    <t>Gevrey Chambertin</t>
  </si>
  <si>
    <t>Nuits st georges</t>
  </si>
  <si>
    <t>Beaune 1er cru les Montrevenots</t>
  </si>
  <si>
    <t>Nuits st georges 1er cru</t>
  </si>
  <si>
    <t>Morey 1er cru</t>
  </si>
  <si>
    <t>Pommard 1er cru la chaniere</t>
  </si>
  <si>
    <t>Vosne Romanée 1er cru les Suchots</t>
  </si>
  <si>
    <t>Chambolle 1er cru les fuées</t>
  </si>
  <si>
    <t>Ladoix Rouge</t>
  </si>
  <si>
    <t>GevreyChambertin 1er cru combe aux moines</t>
  </si>
  <si>
    <t>Cotes de Nuits</t>
  </si>
  <si>
    <t>Ecart</t>
  </si>
  <si>
    <t>echanges</t>
  </si>
  <si>
    <t>pb avec les pcha14 manque 6 bt au caveau</t>
  </si>
  <si>
    <t>voir si 1bt en plus en b123</t>
  </si>
  <si>
    <t>CHM</t>
  </si>
  <si>
    <t>CV</t>
  </si>
  <si>
    <t>COBL</t>
  </si>
  <si>
    <t>MSD</t>
  </si>
  <si>
    <t>NSG</t>
  </si>
  <si>
    <t>P1C</t>
  </si>
  <si>
    <t>VOFR</t>
  </si>
  <si>
    <t>Il faut regarder les 3000 qui ne sont pas "prelevées" et du coup on peut les retrancher du total en litres</t>
  </si>
  <si>
    <t>GEV</t>
  </si>
  <si>
    <t>B1CB</t>
  </si>
  <si>
    <t>BEAUNE 1ER CRU LES MONTREVENOTS</t>
  </si>
  <si>
    <t>AVANT XTENT</t>
  </si>
  <si>
    <t>ISAVIGNE</t>
  </si>
  <si>
    <t>Difference</t>
  </si>
  <si>
    <t>AVEC XTENT</t>
  </si>
  <si>
    <t>MISES EN BT POUR CPA</t>
  </si>
  <si>
    <t>NSG1</t>
  </si>
  <si>
    <t>MSD1</t>
  </si>
  <si>
    <t>P1CA</t>
  </si>
  <si>
    <t>VSUC</t>
  </si>
  <si>
    <t>CHBF</t>
  </si>
  <si>
    <t>LADOIX</t>
  </si>
  <si>
    <t>GEVREY1</t>
  </si>
  <si>
    <t>CDNV</t>
  </si>
  <si>
    <t>CHBE</t>
  </si>
  <si>
    <t>MISE EN BT POUR CPA</t>
  </si>
  <si>
    <t>447LITRES</t>
  </si>
  <si>
    <t>X</t>
  </si>
  <si>
    <t>ODYLAC</t>
  </si>
  <si>
    <t xml:space="preserve">LES 3 MG NE DOIVENT PAS RESTER </t>
  </si>
  <si>
    <t>ODYLAC 2 BT en preparation non finie</t>
  </si>
  <si>
    <t>PRELEVEE</t>
  </si>
  <si>
    <t>EN BT</t>
  </si>
  <si>
    <t>EN NEGOCE</t>
  </si>
  <si>
    <t>PASSEES</t>
  </si>
  <si>
    <t>EN L</t>
  </si>
  <si>
    <t>Dans Xtent</t>
  </si>
  <si>
    <t>ecarts au final</t>
  </si>
  <si>
    <t>LES 3000</t>
  </si>
  <si>
    <t>PRELEVEES</t>
  </si>
  <si>
    <t>AF</t>
  </si>
  <si>
    <t>idem mois precedents</t>
  </si>
  <si>
    <t>2,25 SONT EN 3000 ET NON PRELEVEE ET LES 9 SONT PRELEVES</t>
  </si>
  <si>
    <t>?</t>
  </si>
  <si>
    <t>AF ET FP</t>
  </si>
  <si>
    <t>SEULEMENT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</si>
</sst>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16" fontId="0" fillId="0" borderId="0" xfId="0" applyNumberFormat="1"/>
    <xf numFmtId="0" fontId="0" fillId="0" borderId="1" xfId="0" applyBorder="1"/>
    <xf numFmtId="0" fontId="0" fillId="0" borderId="1" xfId="0" applyFill="1" applyBorder="1"/>
    <xf numFmtId="0" fontId="2" fillId="0" borderId="0" xfId="0" applyFont="1" applyBorder="1"/>
    <xf numFmtId="0" fontId="3" fillId="0" borderId="1" xfId="0" applyFont="1" applyBorder="1"/>
    <xf numFmtId="0" fontId="3" fillId="0" borderId="0" xfId="0" applyFont="1"/>
    <xf numFmtId="0" fontId="4" fillId="0" borderId="1" xfId="0" applyFont="1" applyFill="1" applyBorder="1"/>
    <xf numFmtId="0" fontId="5" fillId="0" borderId="1" xfId="0" applyFont="1" applyBorder="1"/>
    <xf numFmtId="0" fontId="5" fillId="0" borderId="0" xfId="0" applyFont="1"/>
    <xf numFmtId="0" fontId="1" fillId="0" borderId="0" xfId="0" applyFont="1"/>
    <xf numFmtId="0" fontId="3" fillId="0" borderId="1" xfId="0" applyFont="1" applyFill="1" applyBorder="1"/>
    <xf numFmtId="0" fontId="1" fillId="3" borderId="0" xfId="0" applyFont="1" applyFill="1"/>
    <xf numFmtId="14" fontId="0" fillId="0" borderId="0" xfId="0" applyNumberFormat="1"/>
    <xf numFmtId="0" fontId="6" fillId="0" borderId="1" xfId="0" applyFont="1" applyBorder="1"/>
    <xf numFmtId="0" fontId="4" fillId="2" borderId="0" xfId="0" applyFont="1" applyFill="1"/>
    <xf numFmtId="0" fontId="6" fillId="0" borderId="1" xfId="0" applyFont="1" applyFill="1" applyBorder="1"/>
    <xf numFmtId="0" fontId="2" fillId="0" borderId="0" xfId="0" applyFont="1" applyFill="1" applyBorder="1"/>
    <xf numFmtId="0" fontId="4" fillId="0" borderId="0" xfId="0" applyFont="1" applyFill="1"/>
    <xf numFmtId="0" fontId="0" fillId="4" borderId="0" xfId="0" applyFill="1"/>
    <xf numFmtId="0" fontId="1" fillId="0" borderId="1" xfId="0" applyFont="1" applyBorder="1"/>
    <xf numFmtId="0" fontId="1" fillId="5" borderId="0" xfId="0" applyFont="1" applyFill="1"/>
    <xf numFmtId="0" fontId="0" fillId="5" borderId="0" xfId="0" applyFill="1"/>
    <xf numFmtId="0" fontId="0" fillId="0" borderId="0" xfId="0" applyFill="1"/>
    <xf numFmtId="0" fontId="0" fillId="6" borderId="1" xfId="0" applyFill="1" applyBorder="1"/>
    <xf numFmtId="0" fontId="0" fillId="7" borderId="1" xfId="0" applyFill="1" applyBorder="1"/>
    <xf numFmtId="0" fontId="4" fillId="7" borderId="1" xfId="0" applyFont="1" applyFill="1" applyBorder="1"/>
    <xf numFmtId="0" fontId="6" fillId="7" borderId="1" xfId="0" applyFont="1" applyFill="1" applyBorder="1"/>
    <xf numFmtId="0" fontId="3" fillId="7" borderId="1" xfId="0" applyFont="1" applyFill="1" applyBorder="1"/>
    <xf numFmtId="0" fontId="2" fillId="7" borderId="0" xfId="0" applyFont="1" applyFill="1" applyBorder="1"/>
    <xf numFmtId="0" fontId="4" fillId="7" borderId="0" xfId="0" applyFont="1" applyFill="1"/>
    <xf numFmtId="0" fontId="0" fillId="7" borderId="0" xfId="0" applyFill="1"/>
    <xf numFmtId="0" fontId="0" fillId="2" borderId="1" xfId="0" applyFill="1" applyBorder="1"/>
    <xf numFmtId="0" fontId="7" fillId="2" borderId="0" xfId="0" applyFont="1" applyFill="1"/>
    <xf numFmtId="0" fontId="4" fillId="8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18081-86AC-4D63-81E3-ED7E7DF033E0}">
  <dimension ref="A2:S26"/>
  <sheetViews>
    <sheetView tabSelected="1" workbookViewId="0">
      <selection activeCell="O7" sqref="O7"/>
    </sheetView>
  </sheetViews>
  <sheetFormatPr baseColWidth="10" defaultRowHeight="15" x14ac:dyDescent="0.25"/>
  <cols>
    <col min="2" max="2" width="33.140625" customWidth="1"/>
    <col min="3" max="3" width="26" customWidth="1"/>
    <col min="4" max="4" width="18.85546875" bestFit="1" customWidth="1"/>
    <col min="5" max="5" width="18.85546875" customWidth="1"/>
    <col min="6" max="6" width="24.42578125" bestFit="1" customWidth="1"/>
    <col min="7" max="8" width="24.42578125" customWidth="1"/>
  </cols>
  <sheetData>
    <row r="2" spans="1:19" ht="15.75" x14ac:dyDescent="0.25">
      <c r="L2" s="6"/>
    </row>
    <row r="3" spans="1:19" ht="15.75" x14ac:dyDescent="0.25">
      <c r="C3" s="1">
        <v>44650</v>
      </c>
      <c r="L3" s="6"/>
      <c r="O3" s="19" t="s">
        <v>108</v>
      </c>
    </row>
    <row r="4" spans="1:19" ht="15.75" x14ac:dyDescent="0.25">
      <c r="C4" s="1"/>
      <c r="E4" t="s">
        <v>2</v>
      </c>
      <c r="G4" t="s">
        <v>3</v>
      </c>
      <c r="H4" s="19"/>
      <c r="L4" s="6" t="s">
        <v>84</v>
      </c>
      <c r="M4" t="s">
        <v>85</v>
      </c>
      <c r="O4" s="19" t="s">
        <v>103</v>
      </c>
      <c r="Q4" t="s">
        <v>105</v>
      </c>
    </row>
    <row r="5" spans="1:19" ht="15.75" x14ac:dyDescent="0.25">
      <c r="B5" t="s">
        <v>0</v>
      </c>
      <c r="C5" t="s">
        <v>6</v>
      </c>
      <c r="D5" t="s">
        <v>2</v>
      </c>
      <c r="E5" t="s">
        <v>7</v>
      </c>
      <c r="F5" t="s">
        <v>3</v>
      </c>
      <c r="G5" t="s">
        <v>7</v>
      </c>
      <c r="H5" s="19" t="s">
        <v>3</v>
      </c>
      <c r="I5" t="s">
        <v>4</v>
      </c>
      <c r="J5" t="s">
        <v>5</v>
      </c>
      <c r="K5" t="s">
        <v>8</v>
      </c>
      <c r="L5" s="6"/>
      <c r="O5" s="19" t="s">
        <v>104</v>
      </c>
      <c r="Q5" t="s">
        <v>106</v>
      </c>
      <c r="R5" t="s">
        <v>107</v>
      </c>
    </row>
    <row r="6" spans="1:19" ht="15.75" x14ac:dyDescent="0.25">
      <c r="F6" t="s">
        <v>83</v>
      </c>
      <c r="H6" s="19" t="s">
        <v>7</v>
      </c>
      <c r="L6" s="6"/>
    </row>
    <row r="7" spans="1:19" ht="15.75" x14ac:dyDescent="0.25">
      <c r="A7" s="2" t="s">
        <v>12</v>
      </c>
      <c r="B7" s="2" t="s">
        <v>1</v>
      </c>
      <c r="C7" s="8">
        <v>846</v>
      </c>
      <c r="D7" s="2">
        <v>8</v>
      </c>
      <c r="E7" s="2">
        <f>D7*0.75</f>
        <v>6</v>
      </c>
      <c r="F7" s="2">
        <v>3</v>
      </c>
      <c r="G7" s="2">
        <f>F7*0.75</f>
        <v>2.25</v>
      </c>
      <c r="H7" s="2">
        <f>O7*0.75</f>
        <v>0</v>
      </c>
      <c r="I7" s="2">
        <v>6270</v>
      </c>
      <c r="J7" s="2">
        <v>2508</v>
      </c>
      <c r="K7" s="2">
        <f t="shared" ref="K7:K20" si="0">C7-E7+G7+H7+I7+J7</f>
        <v>9620.25</v>
      </c>
      <c r="L7" s="5">
        <v>9629.25</v>
      </c>
      <c r="M7" s="21">
        <f>K7-L7</f>
        <v>-9</v>
      </c>
      <c r="O7" s="2"/>
      <c r="Q7" s="2"/>
      <c r="R7" s="20">
        <f>Q7*0.75</f>
        <v>0</v>
      </c>
    </row>
    <row r="8" spans="1:19" ht="15.75" x14ac:dyDescent="0.25">
      <c r="A8" s="2" t="s">
        <v>11</v>
      </c>
      <c r="B8" s="2" t="s">
        <v>9</v>
      </c>
      <c r="C8" s="8">
        <v>3270.25</v>
      </c>
      <c r="D8" s="2">
        <v>2</v>
      </c>
      <c r="E8" s="2">
        <f t="shared" ref="E8:E21" si="1">D8*0.75</f>
        <v>1.5</v>
      </c>
      <c r="F8" s="2">
        <v>0</v>
      </c>
      <c r="G8" s="2">
        <f t="shared" ref="G8:G21" si="2">F8*0.75</f>
        <v>0</v>
      </c>
      <c r="H8" s="2">
        <f t="shared" ref="H8:H20" si="3">O8*0.75</f>
        <v>9</v>
      </c>
      <c r="I8" s="2"/>
      <c r="J8" s="2">
        <v>2736</v>
      </c>
      <c r="K8" s="2">
        <f t="shared" si="0"/>
        <v>6013.75</v>
      </c>
      <c r="L8" s="11">
        <v>6014.25</v>
      </c>
      <c r="M8" s="21">
        <f t="shared" ref="M8:M21" si="4">K8-L8</f>
        <v>-0.5</v>
      </c>
      <c r="O8" s="2">
        <v>12</v>
      </c>
      <c r="Q8" s="2"/>
      <c r="R8" s="20">
        <f t="shared" ref="R8:R20" si="5">Q8*0.75</f>
        <v>0</v>
      </c>
      <c r="S8" s="9"/>
    </row>
    <row r="9" spans="1:19" ht="15.75" x14ac:dyDescent="0.25">
      <c r="A9" s="2" t="s">
        <v>10</v>
      </c>
      <c r="B9" s="2" t="s">
        <v>82</v>
      </c>
      <c r="C9" s="8">
        <v>1440.75</v>
      </c>
      <c r="D9" s="2"/>
      <c r="E9" s="2">
        <f t="shared" si="1"/>
        <v>0</v>
      </c>
      <c r="F9" s="2">
        <v>33</v>
      </c>
      <c r="G9" s="2">
        <f t="shared" si="2"/>
        <v>24.75</v>
      </c>
      <c r="H9" s="2">
        <f t="shared" si="3"/>
        <v>4.5</v>
      </c>
      <c r="I9" s="2"/>
      <c r="J9" s="2">
        <v>912</v>
      </c>
      <c r="K9" s="2">
        <f t="shared" si="0"/>
        <v>2382</v>
      </c>
      <c r="L9" s="11">
        <v>2386.5</v>
      </c>
      <c r="M9" s="12">
        <f t="shared" si="4"/>
        <v>-4.5</v>
      </c>
      <c r="O9" s="2">
        <v>6</v>
      </c>
      <c r="Q9" s="2">
        <v>6</v>
      </c>
      <c r="R9" s="20">
        <f t="shared" si="5"/>
        <v>4.5</v>
      </c>
    </row>
    <row r="10" spans="1:19" ht="15.75" x14ac:dyDescent="0.25">
      <c r="A10" s="2" t="s">
        <v>14</v>
      </c>
      <c r="B10" s="2" t="s">
        <v>13</v>
      </c>
      <c r="C10" s="8">
        <v>69</v>
      </c>
      <c r="D10" s="2">
        <v>1</v>
      </c>
      <c r="E10" s="2">
        <f t="shared" si="1"/>
        <v>0.75</v>
      </c>
      <c r="F10" s="2">
        <v>0</v>
      </c>
      <c r="G10" s="2">
        <f t="shared" si="2"/>
        <v>0</v>
      </c>
      <c r="H10" s="2">
        <f t="shared" si="3"/>
        <v>4.5</v>
      </c>
      <c r="I10" s="2">
        <v>1425</v>
      </c>
      <c r="J10" s="2">
        <v>1368</v>
      </c>
      <c r="K10" s="2">
        <f t="shared" si="0"/>
        <v>2865.75</v>
      </c>
      <c r="L10" s="11">
        <v>2870.25</v>
      </c>
      <c r="M10" s="12">
        <f t="shared" si="4"/>
        <v>-4.5</v>
      </c>
      <c r="O10" s="2">
        <v>6</v>
      </c>
      <c r="Q10" s="2">
        <v>6</v>
      </c>
      <c r="R10" s="20">
        <f t="shared" si="5"/>
        <v>4.5</v>
      </c>
    </row>
    <row r="11" spans="1:19" ht="15.75" x14ac:dyDescent="0.25">
      <c r="A11" s="2" t="s">
        <v>16</v>
      </c>
      <c r="B11" s="2" t="s">
        <v>15</v>
      </c>
      <c r="C11" s="8">
        <v>104.25</v>
      </c>
      <c r="D11" s="2"/>
      <c r="E11" s="2">
        <f t="shared" si="1"/>
        <v>0</v>
      </c>
      <c r="F11" s="2">
        <v>0</v>
      </c>
      <c r="G11" s="2">
        <f t="shared" si="2"/>
        <v>0</v>
      </c>
      <c r="H11" s="2">
        <f t="shared" si="3"/>
        <v>3</v>
      </c>
      <c r="I11" s="2">
        <v>798</v>
      </c>
      <c r="J11" s="2">
        <v>456</v>
      </c>
      <c r="K11" s="2">
        <f t="shared" si="0"/>
        <v>1361.25</v>
      </c>
      <c r="L11" s="11">
        <v>1362.75</v>
      </c>
      <c r="M11" s="12">
        <f t="shared" si="4"/>
        <v>-1.5</v>
      </c>
      <c r="O11" s="2">
        <v>4</v>
      </c>
      <c r="Q11" s="2">
        <v>2</v>
      </c>
      <c r="R11" s="20">
        <f t="shared" si="5"/>
        <v>1.5</v>
      </c>
    </row>
    <row r="12" spans="1:19" ht="15.75" x14ac:dyDescent="0.25">
      <c r="A12" s="2" t="s">
        <v>17</v>
      </c>
      <c r="B12" s="2" t="s">
        <v>18</v>
      </c>
      <c r="C12" s="8">
        <v>1021.5</v>
      </c>
      <c r="D12" s="2">
        <v>3</v>
      </c>
      <c r="E12" s="2">
        <f t="shared" si="1"/>
        <v>2.25</v>
      </c>
      <c r="F12" s="2">
        <v>24</v>
      </c>
      <c r="G12" s="2">
        <f t="shared" si="2"/>
        <v>18</v>
      </c>
      <c r="H12" s="2">
        <f t="shared" si="3"/>
        <v>5.25</v>
      </c>
      <c r="I12" s="2">
        <v>1596</v>
      </c>
      <c r="J12" s="2">
        <v>1482</v>
      </c>
      <c r="K12" s="2">
        <f t="shared" si="0"/>
        <v>4120.5</v>
      </c>
      <c r="L12" s="11">
        <v>4120.5</v>
      </c>
      <c r="M12" s="21">
        <f t="shared" si="4"/>
        <v>0</v>
      </c>
      <c r="O12" s="2">
        <v>7</v>
      </c>
      <c r="Q12" s="2">
        <v>2</v>
      </c>
      <c r="R12" s="20">
        <f t="shared" si="5"/>
        <v>1.5</v>
      </c>
    </row>
    <row r="13" spans="1:19" ht="15.75" x14ac:dyDescent="0.25">
      <c r="A13" s="2" t="s">
        <v>19</v>
      </c>
      <c r="B13" s="2" t="s">
        <v>20</v>
      </c>
      <c r="C13" s="8">
        <v>486</v>
      </c>
      <c r="D13" s="2">
        <v>23</v>
      </c>
      <c r="E13" s="2">
        <f t="shared" si="1"/>
        <v>17.25</v>
      </c>
      <c r="F13" s="2">
        <v>60</v>
      </c>
      <c r="G13" s="2">
        <f t="shared" si="2"/>
        <v>45</v>
      </c>
      <c r="H13" s="2">
        <f t="shared" si="3"/>
        <v>13.5</v>
      </c>
      <c r="I13" s="2">
        <v>7088</v>
      </c>
      <c r="J13" s="2">
        <v>5244</v>
      </c>
      <c r="K13" s="2">
        <f t="shared" si="0"/>
        <v>12859.25</v>
      </c>
      <c r="L13" s="11">
        <v>12870.5</v>
      </c>
      <c r="M13" s="21">
        <f t="shared" si="4"/>
        <v>-11.25</v>
      </c>
      <c r="O13" s="2">
        <v>18</v>
      </c>
      <c r="Q13" s="2">
        <v>12</v>
      </c>
      <c r="R13" s="20">
        <f t="shared" si="5"/>
        <v>9</v>
      </c>
    </row>
    <row r="14" spans="1:19" ht="15.75" x14ac:dyDescent="0.25">
      <c r="A14" s="2" t="s">
        <v>21</v>
      </c>
      <c r="B14" s="2" t="s">
        <v>22</v>
      </c>
      <c r="C14" s="8">
        <v>10437</v>
      </c>
      <c r="D14" s="2">
        <v>6</v>
      </c>
      <c r="E14" s="2">
        <f t="shared" si="1"/>
        <v>4.5</v>
      </c>
      <c r="F14" s="2">
        <v>150</v>
      </c>
      <c r="G14" s="2">
        <f t="shared" si="2"/>
        <v>112.5</v>
      </c>
      <c r="H14" s="2">
        <f t="shared" si="3"/>
        <v>22.5</v>
      </c>
      <c r="I14" s="2"/>
      <c r="J14" s="2">
        <v>8436</v>
      </c>
      <c r="K14" s="2">
        <f t="shared" si="0"/>
        <v>19003.5</v>
      </c>
      <c r="L14" s="11">
        <v>19003.5</v>
      </c>
      <c r="M14" s="10">
        <f t="shared" si="4"/>
        <v>0</v>
      </c>
      <c r="O14" s="2">
        <v>30</v>
      </c>
      <c r="Q14" s="2">
        <v>12</v>
      </c>
      <c r="R14" s="20">
        <f t="shared" si="5"/>
        <v>9</v>
      </c>
    </row>
    <row r="15" spans="1:19" ht="15.75" x14ac:dyDescent="0.25">
      <c r="A15" s="2" t="s">
        <v>25</v>
      </c>
      <c r="B15" s="2" t="s">
        <v>24</v>
      </c>
      <c r="C15" s="8">
        <v>75.75</v>
      </c>
      <c r="D15" s="2">
        <v>8</v>
      </c>
      <c r="E15" s="2">
        <f t="shared" si="1"/>
        <v>6</v>
      </c>
      <c r="F15" s="2">
        <v>0</v>
      </c>
      <c r="G15" s="2">
        <f t="shared" si="2"/>
        <v>0</v>
      </c>
      <c r="H15" s="2">
        <f t="shared" si="3"/>
        <v>0</v>
      </c>
      <c r="I15" s="2">
        <v>684</v>
      </c>
      <c r="J15" s="2">
        <v>798</v>
      </c>
      <c r="K15" s="2">
        <f t="shared" si="0"/>
        <v>1551.75</v>
      </c>
      <c r="L15" s="11">
        <v>1551.75</v>
      </c>
      <c r="M15" s="12">
        <f t="shared" si="4"/>
        <v>0</v>
      </c>
      <c r="O15" s="2"/>
      <c r="Q15" s="2"/>
      <c r="R15" s="20">
        <f t="shared" si="5"/>
        <v>0</v>
      </c>
    </row>
    <row r="16" spans="1:19" ht="15.75" x14ac:dyDescent="0.25">
      <c r="A16" s="2" t="s">
        <v>26</v>
      </c>
      <c r="B16" s="2" t="s">
        <v>27</v>
      </c>
      <c r="C16" s="8">
        <v>101.25</v>
      </c>
      <c r="D16" s="2">
        <v>2</v>
      </c>
      <c r="E16" s="2">
        <f t="shared" si="1"/>
        <v>1.5</v>
      </c>
      <c r="F16" s="2">
        <v>30</v>
      </c>
      <c r="G16" s="2">
        <f t="shared" si="2"/>
        <v>22.5</v>
      </c>
      <c r="H16" s="2">
        <f t="shared" si="3"/>
        <v>4.5</v>
      </c>
      <c r="I16" s="2">
        <v>704</v>
      </c>
      <c r="J16" s="2">
        <v>1254</v>
      </c>
      <c r="K16" s="2">
        <f t="shared" si="0"/>
        <v>2084.75</v>
      </c>
      <c r="L16" s="11">
        <v>2084.75</v>
      </c>
      <c r="M16" s="12">
        <f t="shared" si="4"/>
        <v>0</v>
      </c>
      <c r="O16" s="2">
        <v>6</v>
      </c>
      <c r="Q16" s="2"/>
      <c r="R16" s="20">
        <f t="shared" si="5"/>
        <v>0</v>
      </c>
    </row>
    <row r="17" spans="1:18" ht="15.75" x14ac:dyDescent="0.25">
      <c r="A17" s="2" t="s">
        <v>28</v>
      </c>
      <c r="B17" s="2" t="s">
        <v>29</v>
      </c>
      <c r="C17" s="8">
        <v>75</v>
      </c>
      <c r="D17" s="2">
        <v>8</v>
      </c>
      <c r="E17" s="2">
        <f t="shared" si="1"/>
        <v>6</v>
      </c>
      <c r="F17" s="2">
        <v>30</v>
      </c>
      <c r="G17" s="2">
        <f t="shared" si="2"/>
        <v>22.5</v>
      </c>
      <c r="H17" s="2">
        <f t="shared" si="3"/>
        <v>2.25</v>
      </c>
      <c r="I17" s="2">
        <v>701</v>
      </c>
      <c r="J17" s="2">
        <v>684</v>
      </c>
      <c r="K17" s="2">
        <f t="shared" si="0"/>
        <v>1478.75</v>
      </c>
      <c r="L17" s="11">
        <v>1478.75</v>
      </c>
      <c r="M17" s="12">
        <f t="shared" si="4"/>
        <v>0</v>
      </c>
      <c r="O17" s="2">
        <v>3</v>
      </c>
      <c r="Q17" s="2"/>
      <c r="R17" s="20">
        <f t="shared" si="5"/>
        <v>0</v>
      </c>
    </row>
    <row r="18" spans="1:18" ht="15.75" x14ac:dyDescent="0.25">
      <c r="A18" s="2" t="s">
        <v>31</v>
      </c>
      <c r="B18" s="2" t="s">
        <v>30</v>
      </c>
      <c r="C18" s="8">
        <v>21</v>
      </c>
      <c r="D18" s="2">
        <v>1</v>
      </c>
      <c r="E18" s="2">
        <f t="shared" si="1"/>
        <v>0.75</v>
      </c>
      <c r="F18" s="2"/>
      <c r="G18" s="2">
        <f t="shared" si="2"/>
        <v>0</v>
      </c>
      <c r="H18" s="2">
        <f t="shared" si="3"/>
        <v>0</v>
      </c>
      <c r="I18" s="2"/>
      <c r="J18" s="2"/>
      <c r="K18" s="2">
        <f t="shared" si="0"/>
        <v>20.25</v>
      </c>
      <c r="L18" s="11">
        <v>20.25</v>
      </c>
      <c r="M18" s="12">
        <f t="shared" si="4"/>
        <v>0</v>
      </c>
      <c r="O18" s="2"/>
      <c r="Q18" s="2"/>
      <c r="R18" s="20">
        <f t="shared" si="5"/>
        <v>0</v>
      </c>
    </row>
    <row r="19" spans="1:18" ht="15.75" x14ac:dyDescent="0.25">
      <c r="A19" s="2" t="s">
        <v>34</v>
      </c>
      <c r="B19" s="2" t="s">
        <v>33</v>
      </c>
      <c r="C19" s="8">
        <v>210.75</v>
      </c>
      <c r="D19" s="2">
        <v>16</v>
      </c>
      <c r="E19" s="2">
        <f t="shared" si="1"/>
        <v>12</v>
      </c>
      <c r="F19" s="2">
        <v>18</v>
      </c>
      <c r="G19" s="2">
        <f t="shared" si="2"/>
        <v>13.5</v>
      </c>
      <c r="H19" s="2">
        <f t="shared" si="3"/>
        <v>12.75</v>
      </c>
      <c r="I19" s="2">
        <v>1881</v>
      </c>
      <c r="J19" s="2">
        <v>2508</v>
      </c>
      <c r="K19" s="2">
        <f t="shared" si="0"/>
        <v>4614</v>
      </c>
      <c r="L19" s="11">
        <v>4614</v>
      </c>
      <c r="M19" s="12">
        <f t="shared" si="4"/>
        <v>0</v>
      </c>
      <c r="O19" s="2">
        <v>17</v>
      </c>
      <c r="Q19" s="2"/>
      <c r="R19" s="20">
        <f t="shared" si="5"/>
        <v>0</v>
      </c>
    </row>
    <row r="20" spans="1:18" ht="15.75" x14ac:dyDescent="0.25">
      <c r="A20" s="2" t="s">
        <v>35</v>
      </c>
      <c r="B20" s="2" t="s">
        <v>36</v>
      </c>
      <c r="C20" s="8">
        <v>1327.5</v>
      </c>
      <c r="D20" s="2"/>
      <c r="E20" s="2">
        <f t="shared" si="1"/>
        <v>0</v>
      </c>
      <c r="F20" s="2"/>
      <c r="G20" s="2">
        <f t="shared" si="2"/>
        <v>0</v>
      </c>
      <c r="H20" s="2">
        <f t="shared" si="3"/>
        <v>0</v>
      </c>
      <c r="I20" s="2"/>
      <c r="J20" s="2">
        <v>912</v>
      </c>
      <c r="K20" s="2">
        <f t="shared" si="0"/>
        <v>2239.5</v>
      </c>
      <c r="L20" s="11">
        <v>2239.5</v>
      </c>
      <c r="M20" s="12">
        <f t="shared" si="4"/>
        <v>0</v>
      </c>
      <c r="O20" s="2"/>
      <c r="Q20" s="2"/>
      <c r="R20" s="20">
        <f t="shared" si="5"/>
        <v>0</v>
      </c>
    </row>
    <row r="21" spans="1:18" ht="15.75" x14ac:dyDescent="0.25">
      <c r="E21">
        <f t="shared" si="1"/>
        <v>0</v>
      </c>
      <c r="G21">
        <f t="shared" si="2"/>
        <v>0</v>
      </c>
      <c r="K21">
        <f t="shared" ref="K21" si="6">C21-E21+G21+I21+J21</f>
        <v>0</v>
      </c>
      <c r="L21" s="6"/>
      <c r="M21">
        <f t="shared" si="4"/>
        <v>0</v>
      </c>
    </row>
    <row r="22" spans="1:18" ht="15.75" x14ac:dyDescent="0.25">
      <c r="L22" s="6"/>
    </row>
    <row r="23" spans="1:18" ht="15.75" x14ac:dyDescent="0.25">
      <c r="L23" s="6"/>
    </row>
    <row r="24" spans="1:18" ht="15.75" x14ac:dyDescent="0.25">
      <c r="L24" s="6"/>
    </row>
    <row r="25" spans="1:18" x14ac:dyDescent="0.25">
      <c r="E25" t="s">
        <v>99</v>
      </c>
    </row>
    <row r="26" spans="1:18" x14ac:dyDescent="0.25">
      <c r="L26" s="22"/>
      <c r="M26" t="s">
        <v>109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E76F9-6D07-441B-9E40-E66FF7D55F35}">
  <dimension ref="A5:Y40"/>
  <sheetViews>
    <sheetView workbookViewId="0">
      <selection activeCell="V13" sqref="V13"/>
    </sheetView>
  </sheetViews>
  <sheetFormatPr baseColWidth="10" defaultRowHeight="15" x14ac:dyDescent="0.25"/>
  <cols>
    <col min="2" max="2" width="41.140625" bestFit="1" customWidth="1"/>
    <col min="6" max="6" width="24.42578125" bestFit="1" customWidth="1"/>
    <col min="13" max="13" width="12.85546875" bestFit="1" customWidth="1"/>
    <col min="14" max="14" width="16.42578125" bestFit="1" customWidth="1"/>
  </cols>
  <sheetData>
    <row r="5" spans="1:25" x14ac:dyDescent="0.25">
      <c r="C5" s="13">
        <v>44650</v>
      </c>
      <c r="X5" t="s">
        <v>117</v>
      </c>
    </row>
    <row r="6" spans="1:25" x14ac:dyDescent="0.25">
      <c r="C6" s="1"/>
      <c r="X6" t="s">
        <v>112</v>
      </c>
    </row>
    <row r="7" spans="1:25" x14ac:dyDescent="0.25">
      <c r="C7" s="1"/>
      <c r="E7" t="s">
        <v>2</v>
      </c>
      <c r="G7" t="s">
        <v>3</v>
      </c>
      <c r="H7" t="s">
        <v>3</v>
      </c>
      <c r="V7" t="s">
        <v>116</v>
      </c>
      <c r="X7" t="s">
        <v>110</v>
      </c>
    </row>
    <row r="8" spans="1:25" x14ac:dyDescent="0.25">
      <c r="B8" t="s">
        <v>0</v>
      </c>
      <c r="C8" t="s">
        <v>6</v>
      </c>
      <c r="D8" t="s">
        <v>2</v>
      </c>
      <c r="E8" t="s">
        <v>7</v>
      </c>
      <c r="F8" t="s">
        <v>3</v>
      </c>
      <c r="G8" t="s">
        <v>7</v>
      </c>
      <c r="H8" t="s">
        <v>7</v>
      </c>
      <c r="I8" t="s">
        <v>4</v>
      </c>
      <c r="J8" t="s">
        <v>5</v>
      </c>
      <c r="K8" t="s">
        <v>37</v>
      </c>
      <c r="L8" t="s">
        <v>41</v>
      </c>
      <c r="M8" t="s">
        <v>38</v>
      </c>
      <c r="N8" t="s">
        <v>39</v>
      </c>
      <c r="O8" t="s">
        <v>68</v>
      </c>
      <c r="Q8" t="s">
        <v>40</v>
      </c>
      <c r="V8" t="s">
        <v>111</v>
      </c>
      <c r="W8" t="s">
        <v>107</v>
      </c>
      <c r="X8" t="s">
        <v>111</v>
      </c>
      <c r="Y8" t="s">
        <v>107</v>
      </c>
    </row>
    <row r="9" spans="1:25" x14ac:dyDescent="0.25">
      <c r="F9" t="s">
        <v>83</v>
      </c>
      <c r="G9" t="s">
        <v>83</v>
      </c>
      <c r="H9" t="s">
        <v>86</v>
      </c>
      <c r="O9" s="18"/>
    </row>
    <row r="10" spans="1:25" ht="15.75" x14ac:dyDescent="0.25">
      <c r="A10" s="2" t="s">
        <v>23</v>
      </c>
      <c r="B10" s="2" t="s">
        <v>42</v>
      </c>
      <c r="C10" s="2">
        <v>50.25</v>
      </c>
      <c r="D10" s="2">
        <v>1</v>
      </c>
      <c r="E10" s="2">
        <f>D10*0.75</f>
        <v>0.75</v>
      </c>
      <c r="F10" s="14">
        <v>36</v>
      </c>
      <c r="G10" s="2">
        <f>F10*0.75</f>
        <v>27</v>
      </c>
      <c r="H10" s="24">
        <f>W10</f>
        <v>0</v>
      </c>
      <c r="I10" s="2"/>
      <c r="J10" s="2"/>
      <c r="K10" s="5">
        <f>C10-E10+G10+H10+I10+J10</f>
        <v>76.5</v>
      </c>
      <c r="L10" s="4">
        <f>M10+N10</f>
        <v>76.5</v>
      </c>
      <c r="M10" s="2">
        <v>58.5</v>
      </c>
      <c r="N10" s="2">
        <v>18</v>
      </c>
      <c r="O10" s="15">
        <f>L10-K10</f>
        <v>0</v>
      </c>
      <c r="V10" s="2"/>
      <c r="W10" s="24">
        <f>V10*0.75</f>
        <v>0</v>
      </c>
      <c r="Y10" s="2">
        <f>X10*0.75</f>
        <v>0</v>
      </c>
    </row>
    <row r="11" spans="1:25" ht="15.75" x14ac:dyDescent="0.25">
      <c r="A11" s="2" t="s">
        <v>12</v>
      </c>
      <c r="B11" s="2" t="s">
        <v>43</v>
      </c>
      <c r="C11" s="2">
        <v>438</v>
      </c>
      <c r="D11" s="2"/>
      <c r="E11" s="2">
        <f t="shared" ref="E11:E36" si="0">D11*0.75</f>
        <v>0</v>
      </c>
      <c r="F11" s="14">
        <v>120</v>
      </c>
      <c r="G11" s="2">
        <f t="shared" ref="G11:G36" si="1">F11*0.75</f>
        <v>90</v>
      </c>
      <c r="H11" s="24">
        <f t="shared" ref="H11:H36" si="2">W11</f>
        <v>9</v>
      </c>
      <c r="I11" s="2">
        <v>2736</v>
      </c>
      <c r="J11" s="2"/>
      <c r="K11" s="5">
        <f t="shared" ref="K11:K36" si="3">C11-E11+G11+H11+I11+J11</f>
        <v>3273</v>
      </c>
      <c r="L11" s="4">
        <f t="shared" ref="L11:L37" si="4">M11+N11</f>
        <v>3264</v>
      </c>
      <c r="M11" s="2">
        <v>3264</v>
      </c>
      <c r="N11" s="2">
        <v>0</v>
      </c>
      <c r="O11" s="15">
        <f t="shared" ref="O11:O36" si="5">L11-K11</f>
        <v>-9</v>
      </c>
      <c r="V11" s="2">
        <v>12</v>
      </c>
      <c r="W11" s="32">
        <f t="shared" ref="W11:W36" si="6">V11*0.75</f>
        <v>9</v>
      </c>
      <c r="X11">
        <v>12</v>
      </c>
      <c r="Y11" s="2">
        <f t="shared" ref="Y11:Y36" si="7">X11*0.75</f>
        <v>9</v>
      </c>
    </row>
    <row r="12" spans="1:25" ht="15.75" x14ac:dyDescent="0.25">
      <c r="A12" s="2" t="s">
        <v>11</v>
      </c>
      <c r="B12" s="2" t="s">
        <v>44</v>
      </c>
      <c r="C12" s="2">
        <v>5821.5</v>
      </c>
      <c r="D12" s="2">
        <v>1</v>
      </c>
      <c r="E12" s="2">
        <f t="shared" si="0"/>
        <v>0.75</v>
      </c>
      <c r="F12" s="14">
        <v>0</v>
      </c>
      <c r="G12" s="2">
        <f t="shared" si="1"/>
        <v>0</v>
      </c>
      <c r="H12" s="24">
        <f t="shared" si="2"/>
        <v>0</v>
      </c>
      <c r="I12" s="2"/>
      <c r="J12" s="2"/>
      <c r="K12" s="5">
        <f t="shared" si="3"/>
        <v>5820.75</v>
      </c>
      <c r="L12" s="4">
        <f t="shared" si="4"/>
        <v>5819.25</v>
      </c>
      <c r="M12" s="2">
        <v>5802.75</v>
      </c>
      <c r="N12" s="2">
        <v>16.5</v>
      </c>
      <c r="O12" s="15">
        <f t="shared" si="5"/>
        <v>-1.5</v>
      </c>
      <c r="P12" t="s">
        <v>113</v>
      </c>
      <c r="V12" s="2"/>
      <c r="W12" s="24">
        <f t="shared" si="6"/>
        <v>0</v>
      </c>
      <c r="Y12" s="2">
        <f t="shared" si="7"/>
        <v>0</v>
      </c>
    </row>
    <row r="13" spans="1:25" ht="15.75" x14ac:dyDescent="0.25">
      <c r="A13" s="2" t="s">
        <v>14</v>
      </c>
      <c r="B13" s="2" t="s">
        <v>45</v>
      </c>
      <c r="C13" s="2">
        <v>0</v>
      </c>
      <c r="D13" s="2"/>
      <c r="E13" s="2">
        <f t="shared" si="0"/>
        <v>0</v>
      </c>
      <c r="F13" s="14">
        <v>30</v>
      </c>
      <c r="G13" s="2">
        <f t="shared" si="1"/>
        <v>22.5</v>
      </c>
      <c r="H13" s="24">
        <f t="shared" si="2"/>
        <v>4.5</v>
      </c>
      <c r="I13" s="2"/>
      <c r="J13" s="2"/>
      <c r="K13" s="5">
        <f t="shared" si="3"/>
        <v>27</v>
      </c>
      <c r="L13" s="4">
        <f t="shared" si="4"/>
        <v>22.5</v>
      </c>
      <c r="M13" s="2">
        <v>9</v>
      </c>
      <c r="N13" s="2">
        <v>13.5</v>
      </c>
      <c r="O13" s="15">
        <f t="shared" si="5"/>
        <v>-4.5</v>
      </c>
      <c r="V13" s="2">
        <v>6</v>
      </c>
      <c r="W13" s="32">
        <f t="shared" si="6"/>
        <v>4.5</v>
      </c>
      <c r="X13">
        <v>6</v>
      </c>
      <c r="Y13" s="2">
        <f t="shared" si="7"/>
        <v>4.5</v>
      </c>
    </row>
    <row r="14" spans="1:25" ht="15.75" x14ac:dyDescent="0.25">
      <c r="A14" s="2" t="s">
        <v>72</v>
      </c>
      <c r="B14" s="2" t="s">
        <v>46</v>
      </c>
      <c r="C14" s="2">
        <v>12.75</v>
      </c>
      <c r="D14" s="2">
        <v>0</v>
      </c>
      <c r="E14" s="2">
        <f t="shared" si="0"/>
        <v>0</v>
      </c>
      <c r="F14" s="14">
        <v>0</v>
      </c>
      <c r="G14" s="2">
        <f t="shared" si="1"/>
        <v>0</v>
      </c>
      <c r="H14" s="24">
        <f t="shared" si="2"/>
        <v>0</v>
      </c>
      <c r="I14" s="2">
        <v>0</v>
      </c>
      <c r="J14" s="2">
        <v>0</v>
      </c>
      <c r="K14" s="5">
        <f t="shared" si="3"/>
        <v>12.75</v>
      </c>
      <c r="L14" s="4">
        <f t="shared" si="4"/>
        <v>12.75</v>
      </c>
      <c r="M14" s="2">
        <v>12.75</v>
      </c>
      <c r="N14" s="2"/>
      <c r="O14" s="15">
        <f t="shared" si="5"/>
        <v>0</v>
      </c>
      <c r="V14" s="2"/>
      <c r="W14" s="24">
        <f t="shared" si="6"/>
        <v>0</v>
      </c>
      <c r="Y14" s="2">
        <f t="shared" si="7"/>
        <v>0</v>
      </c>
    </row>
    <row r="15" spans="1:25" ht="15.75" x14ac:dyDescent="0.25">
      <c r="A15" s="2" t="s">
        <v>73</v>
      </c>
      <c r="B15" s="2" t="s">
        <v>47</v>
      </c>
      <c r="C15" s="2">
        <v>14.25</v>
      </c>
      <c r="D15" s="2">
        <v>0</v>
      </c>
      <c r="E15" s="2">
        <f t="shared" si="0"/>
        <v>0</v>
      </c>
      <c r="F15" s="14">
        <v>0</v>
      </c>
      <c r="G15" s="2">
        <f t="shared" si="1"/>
        <v>0</v>
      </c>
      <c r="H15" s="24">
        <f t="shared" si="2"/>
        <v>0</v>
      </c>
      <c r="I15" s="2"/>
      <c r="J15" s="2">
        <v>684</v>
      </c>
      <c r="K15" s="5">
        <f t="shared" si="3"/>
        <v>698.25</v>
      </c>
      <c r="L15" s="4">
        <f t="shared" si="4"/>
        <v>1145.25</v>
      </c>
      <c r="M15" s="2">
        <v>1145.25</v>
      </c>
      <c r="N15" s="2"/>
      <c r="O15" s="33">
        <f t="shared" si="5"/>
        <v>447</v>
      </c>
      <c r="R15" s="10" t="s">
        <v>87</v>
      </c>
      <c r="T15" t="s">
        <v>98</v>
      </c>
      <c r="V15" s="2"/>
      <c r="W15" s="24">
        <f t="shared" si="6"/>
        <v>0</v>
      </c>
      <c r="Y15" s="2">
        <f t="shared" si="7"/>
        <v>0</v>
      </c>
    </row>
    <row r="16" spans="1:25" ht="15.75" x14ac:dyDescent="0.25">
      <c r="A16" s="2" t="s">
        <v>74</v>
      </c>
      <c r="B16" s="2" t="s">
        <v>48</v>
      </c>
      <c r="C16" s="2">
        <v>238.5</v>
      </c>
      <c r="D16" s="2">
        <v>0</v>
      </c>
      <c r="E16" s="2">
        <f t="shared" si="0"/>
        <v>0</v>
      </c>
      <c r="F16" s="14">
        <v>12</v>
      </c>
      <c r="G16" s="2">
        <f t="shared" si="1"/>
        <v>9</v>
      </c>
      <c r="H16" s="24">
        <f t="shared" si="2"/>
        <v>0</v>
      </c>
      <c r="I16" s="2"/>
      <c r="J16" s="2">
        <v>0</v>
      </c>
      <c r="K16" s="5">
        <f t="shared" si="3"/>
        <v>247.5</v>
      </c>
      <c r="L16" s="4">
        <f t="shared" si="4"/>
        <v>247.5</v>
      </c>
      <c r="M16" s="2">
        <v>247.5</v>
      </c>
      <c r="N16" s="2"/>
      <c r="O16" s="15">
        <f t="shared" si="5"/>
        <v>0</v>
      </c>
      <c r="V16" s="2"/>
      <c r="W16" s="24">
        <f t="shared" si="6"/>
        <v>0</v>
      </c>
      <c r="Y16" s="2">
        <f t="shared" si="7"/>
        <v>0</v>
      </c>
    </row>
    <row r="17" spans="1:25" ht="15.75" x14ac:dyDescent="0.25">
      <c r="A17" s="2" t="s">
        <v>16</v>
      </c>
      <c r="B17" s="7" t="s">
        <v>49</v>
      </c>
      <c r="C17" s="2">
        <v>81</v>
      </c>
      <c r="D17" s="2"/>
      <c r="E17" s="2">
        <f t="shared" si="0"/>
        <v>0</v>
      </c>
      <c r="F17" s="14">
        <v>24</v>
      </c>
      <c r="G17" s="2">
        <f t="shared" si="1"/>
        <v>18</v>
      </c>
      <c r="H17" s="24">
        <f t="shared" si="2"/>
        <v>3</v>
      </c>
      <c r="I17" s="2"/>
      <c r="J17" s="2"/>
      <c r="K17" s="5">
        <f t="shared" si="3"/>
        <v>102</v>
      </c>
      <c r="L17" s="4">
        <f t="shared" si="4"/>
        <v>100.5</v>
      </c>
      <c r="M17" s="2">
        <v>80.25</v>
      </c>
      <c r="N17" s="2">
        <v>20.25</v>
      </c>
      <c r="O17" s="15">
        <f t="shared" si="5"/>
        <v>-1.5</v>
      </c>
      <c r="R17" t="s">
        <v>102</v>
      </c>
      <c r="V17" s="2">
        <v>4</v>
      </c>
      <c r="W17" s="24">
        <f t="shared" si="6"/>
        <v>3</v>
      </c>
      <c r="X17">
        <v>2</v>
      </c>
      <c r="Y17" s="32">
        <f t="shared" si="7"/>
        <v>1.5</v>
      </c>
    </row>
    <row r="18" spans="1:25" s="31" customFormat="1" ht="15.75" x14ac:dyDescent="0.25">
      <c r="A18" s="25" t="s">
        <v>75</v>
      </c>
      <c r="B18" s="26" t="s">
        <v>50</v>
      </c>
      <c r="C18" s="25">
        <v>257.25</v>
      </c>
      <c r="D18" s="25">
        <v>7</v>
      </c>
      <c r="E18" s="25">
        <f t="shared" si="0"/>
        <v>5.25</v>
      </c>
      <c r="F18" s="27">
        <v>48</v>
      </c>
      <c r="G18" s="25">
        <f t="shared" si="1"/>
        <v>36</v>
      </c>
      <c r="H18" s="24">
        <f t="shared" si="2"/>
        <v>13.5</v>
      </c>
      <c r="I18" s="25"/>
      <c r="J18" s="25"/>
      <c r="K18" s="28">
        <f t="shared" si="3"/>
        <v>301.5</v>
      </c>
      <c r="L18" s="29">
        <f t="shared" si="4"/>
        <v>301.5</v>
      </c>
      <c r="M18" s="25">
        <v>301.5</v>
      </c>
      <c r="N18" s="25"/>
      <c r="O18" s="30">
        <f t="shared" si="5"/>
        <v>0</v>
      </c>
      <c r="V18" s="25">
        <v>18</v>
      </c>
      <c r="W18" s="25">
        <f t="shared" si="6"/>
        <v>13.5</v>
      </c>
      <c r="X18" s="31">
        <v>0</v>
      </c>
      <c r="Y18" s="2">
        <f t="shared" si="7"/>
        <v>0</v>
      </c>
    </row>
    <row r="19" spans="1:25" ht="15.75" x14ac:dyDescent="0.25">
      <c r="A19" s="2" t="s">
        <v>21</v>
      </c>
      <c r="B19" s="7" t="s">
        <v>51</v>
      </c>
      <c r="C19" s="2">
        <v>0</v>
      </c>
      <c r="D19" s="2"/>
      <c r="E19" s="2">
        <f t="shared" si="0"/>
        <v>0</v>
      </c>
      <c r="F19" s="14">
        <v>12</v>
      </c>
      <c r="G19" s="2">
        <f t="shared" si="1"/>
        <v>9</v>
      </c>
      <c r="H19" s="24">
        <f t="shared" si="2"/>
        <v>9</v>
      </c>
      <c r="I19" s="2"/>
      <c r="J19" s="2"/>
      <c r="K19" s="5">
        <f t="shared" si="3"/>
        <v>18</v>
      </c>
      <c r="L19" s="4">
        <f t="shared" si="4"/>
        <v>9</v>
      </c>
      <c r="M19" s="2">
        <v>9</v>
      </c>
      <c r="N19" s="2">
        <v>0</v>
      </c>
      <c r="O19" s="15">
        <f t="shared" si="5"/>
        <v>-9</v>
      </c>
      <c r="V19" s="2">
        <v>12</v>
      </c>
      <c r="W19" s="32">
        <f t="shared" si="6"/>
        <v>9</v>
      </c>
      <c r="X19">
        <v>12</v>
      </c>
      <c r="Y19" s="32">
        <f t="shared" si="7"/>
        <v>9</v>
      </c>
    </row>
    <row r="20" spans="1:25" ht="15.75" x14ac:dyDescent="0.25">
      <c r="A20" s="2" t="s">
        <v>77</v>
      </c>
      <c r="B20" s="2" t="s">
        <v>53</v>
      </c>
      <c r="C20" s="2">
        <v>156</v>
      </c>
      <c r="D20" s="2"/>
      <c r="E20" s="2">
        <f t="shared" si="0"/>
        <v>0</v>
      </c>
      <c r="F20" s="14">
        <v>72</v>
      </c>
      <c r="G20" s="2">
        <f t="shared" si="1"/>
        <v>54</v>
      </c>
      <c r="H20" s="24">
        <f t="shared" si="2"/>
        <v>0</v>
      </c>
      <c r="I20" s="2"/>
      <c r="J20" s="2"/>
      <c r="K20" s="5">
        <f t="shared" si="3"/>
        <v>210</v>
      </c>
      <c r="L20" s="4">
        <f t="shared" si="4"/>
        <v>207.75</v>
      </c>
      <c r="M20" s="2">
        <v>147</v>
      </c>
      <c r="N20" s="2">
        <v>60.75</v>
      </c>
      <c r="O20" s="34">
        <f t="shared" si="5"/>
        <v>-2.25</v>
      </c>
      <c r="P20" t="s">
        <v>115</v>
      </c>
      <c r="R20" t="s">
        <v>70</v>
      </c>
      <c r="V20" s="2"/>
      <c r="W20" s="24">
        <f t="shared" si="6"/>
        <v>0</v>
      </c>
      <c r="Y20" s="2">
        <f t="shared" si="7"/>
        <v>0</v>
      </c>
    </row>
    <row r="21" spans="1:25" ht="15.75" x14ac:dyDescent="0.25">
      <c r="A21" s="2" t="s">
        <v>17</v>
      </c>
      <c r="B21" s="2" t="s">
        <v>52</v>
      </c>
      <c r="C21" s="2">
        <v>16.5</v>
      </c>
      <c r="D21" s="2">
        <v>0</v>
      </c>
      <c r="E21" s="2">
        <f t="shared" si="0"/>
        <v>0</v>
      </c>
      <c r="F21" s="14">
        <v>18</v>
      </c>
      <c r="G21" s="2">
        <f t="shared" si="1"/>
        <v>13.5</v>
      </c>
      <c r="H21" s="24">
        <f t="shared" si="2"/>
        <v>1.5</v>
      </c>
      <c r="I21" s="2"/>
      <c r="J21" s="2"/>
      <c r="K21" s="5">
        <f t="shared" si="3"/>
        <v>31.5</v>
      </c>
      <c r="L21" s="4">
        <f t="shared" si="4"/>
        <v>31.5</v>
      </c>
      <c r="M21" s="2">
        <v>4.5</v>
      </c>
      <c r="N21" s="2">
        <v>27</v>
      </c>
      <c r="O21" s="15">
        <f>L21-K21</f>
        <v>0</v>
      </c>
      <c r="V21" s="2">
        <v>2</v>
      </c>
      <c r="W21" s="24">
        <f t="shared" si="6"/>
        <v>1.5</v>
      </c>
      <c r="X21">
        <v>2</v>
      </c>
      <c r="Y21" s="2">
        <f t="shared" si="7"/>
        <v>1.5</v>
      </c>
    </row>
    <row r="22" spans="1:25" ht="15.75" x14ac:dyDescent="0.25">
      <c r="A22" s="2" t="s">
        <v>32</v>
      </c>
      <c r="B22" s="3" t="s">
        <v>54</v>
      </c>
      <c r="C22" s="3">
        <v>0</v>
      </c>
      <c r="D22" s="3"/>
      <c r="E22" s="3">
        <f t="shared" si="0"/>
        <v>0</v>
      </c>
      <c r="F22" s="16">
        <v>24</v>
      </c>
      <c r="G22" s="3">
        <f t="shared" si="1"/>
        <v>18</v>
      </c>
      <c r="H22" s="24">
        <f t="shared" si="2"/>
        <v>0</v>
      </c>
      <c r="I22" s="3"/>
      <c r="J22" s="3"/>
      <c r="K22" s="5">
        <f t="shared" si="3"/>
        <v>18</v>
      </c>
      <c r="L22" s="17">
        <f t="shared" si="4"/>
        <v>18</v>
      </c>
      <c r="M22" s="3">
        <v>0</v>
      </c>
      <c r="N22" s="3">
        <v>18</v>
      </c>
      <c r="O22" s="15">
        <f t="shared" si="5"/>
        <v>0</v>
      </c>
      <c r="V22" s="2"/>
      <c r="W22" s="24">
        <f t="shared" si="6"/>
        <v>0</v>
      </c>
      <c r="Y22" s="2">
        <f t="shared" si="7"/>
        <v>0</v>
      </c>
    </row>
    <row r="23" spans="1:25" ht="15.75" x14ac:dyDescent="0.25">
      <c r="A23" s="2" t="s">
        <v>78</v>
      </c>
      <c r="B23" s="2" t="s">
        <v>55</v>
      </c>
      <c r="C23" s="2">
        <v>1.5</v>
      </c>
      <c r="D23" s="2"/>
      <c r="E23" s="2">
        <f t="shared" si="0"/>
        <v>0</v>
      </c>
      <c r="F23" s="2"/>
      <c r="G23" s="2">
        <f t="shared" si="1"/>
        <v>0</v>
      </c>
      <c r="H23" s="24">
        <f t="shared" si="2"/>
        <v>0</v>
      </c>
      <c r="I23" s="2"/>
      <c r="J23" s="2"/>
      <c r="K23" s="5">
        <f t="shared" si="3"/>
        <v>1.5</v>
      </c>
      <c r="L23" s="4">
        <f t="shared" si="4"/>
        <v>1.5</v>
      </c>
      <c r="M23" s="2">
        <v>1.5</v>
      </c>
      <c r="N23" s="2"/>
      <c r="O23" s="15">
        <f t="shared" si="5"/>
        <v>0</v>
      </c>
      <c r="R23" t="s">
        <v>71</v>
      </c>
      <c r="V23" s="2"/>
      <c r="W23" s="24">
        <f t="shared" si="6"/>
        <v>0</v>
      </c>
      <c r="Y23" s="2">
        <f t="shared" si="7"/>
        <v>0</v>
      </c>
    </row>
    <row r="24" spans="1:25" ht="15.75" x14ac:dyDescent="0.25">
      <c r="A24" s="2" t="s">
        <v>19</v>
      </c>
      <c r="B24" s="3" t="s">
        <v>56</v>
      </c>
      <c r="C24" s="2">
        <v>21.75</v>
      </c>
      <c r="D24" s="2"/>
      <c r="E24" s="2">
        <f t="shared" si="0"/>
        <v>0</v>
      </c>
      <c r="F24" s="14">
        <v>74</v>
      </c>
      <c r="G24" s="2">
        <f t="shared" si="1"/>
        <v>55.5</v>
      </c>
      <c r="H24" s="24">
        <f t="shared" si="2"/>
        <v>9</v>
      </c>
      <c r="I24" s="2"/>
      <c r="J24" s="2"/>
      <c r="K24" s="5">
        <f t="shared" si="3"/>
        <v>86.25</v>
      </c>
      <c r="L24" s="4">
        <f t="shared" si="4"/>
        <v>75</v>
      </c>
      <c r="M24" s="2">
        <v>14.25</v>
      </c>
      <c r="N24" s="2">
        <v>60.75</v>
      </c>
      <c r="O24" s="15">
        <f t="shared" si="5"/>
        <v>-11.25</v>
      </c>
      <c r="P24" t="s">
        <v>114</v>
      </c>
      <c r="V24" s="2">
        <v>12</v>
      </c>
      <c r="W24" s="32">
        <f t="shared" si="6"/>
        <v>9</v>
      </c>
      <c r="X24">
        <v>12</v>
      </c>
      <c r="Y24" s="32">
        <f t="shared" si="7"/>
        <v>9</v>
      </c>
    </row>
    <row r="25" spans="1:25" ht="15.75" x14ac:dyDescent="0.25">
      <c r="A25" s="2" t="s">
        <v>80</v>
      </c>
      <c r="B25" s="3" t="s">
        <v>57</v>
      </c>
      <c r="C25" s="2">
        <v>131.25</v>
      </c>
      <c r="D25" s="2">
        <v>3</v>
      </c>
      <c r="E25" s="2">
        <f t="shared" si="0"/>
        <v>2.25</v>
      </c>
      <c r="F25" s="14">
        <v>36</v>
      </c>
      <c r="G25" s="2">
        <f t="shared" si="1"/>
        <v>27</v>
      </c>
      <c r="H25" s="24">
        <f t="shared" si="2"/>
        <v>9</v>
      </c>
      <c r="I25" s="2">
        <v>1824</v>
      </c>
      <c r="J25" s="2">
        <v>5814</v>
      </c>
      <c r="K25" s="5">
        <f t="shared" si="3"/>
        <v>7803</v>
      </c>
      <c r="L25" s="4">
        <f t="shared" si="4"/>
        <v>7803</v>
      </c>
      <c r="M25" s="2">
        <v>7803</v>
      </c>
      <c r="N25" s="2"/>
      <c r="O25" s="15">
        <f t="shared" si="5"/>
        <v>0</v>
      </c>
      <c r="V25" s="2">
        <v>12</v>
      </c>
      <c r="W25" s="24">
        <f t="shared" si="6"/>
        <v>9</v>
      </c>
      <c r="X25">
        <v>0</v>
      </c>
      <c r="Y25" s="2">
        <f t="shared" si="7"/>
        <v>0</v>
      </c>
    </row>
    <row r="26" spans="1:25" ht="15.75" x14ac:dyDescent="0.25">
      <c r="A26" s="2" t="s">
        <v>76</v>
      </c>
      <c r="B26" s="3" t="s">
        <v>58</v>
      </c>
      <c r="C26" s="2">
        <v>2.25</v>
      </c>
      <c r="D26" s="2">
        <v>1</v>
      </c>
      <c r="E26" s="2">
        <f t="shared" si="0"/>
        <v>0.75</v>
      </c>
      <c r="F26" s="14">
        <v>0</v>
      </c>
      <c r="G26" s="2">
        <f t="shared" si="1"/>
        <v>0</v>
      </c>
      <c r="H26" s="24">
        <f t="shared" si="2"/>
        <v>0</v>
      </c>
      <c r="I26" s="2"/>
      <c r="J26" s="2"/>
      <c r="K26" s="5">
        <f t="shared" si="3"/>
        <v>1.5</v>
      </c>
      <c r="L26" s="4">
        <f t="shared" si="4"/>
        <v>1.5</v>
      </c>
      <c r="M26" s="2">
        <v>1.5</v>
      </c>
      <c r="N26" s="2"/>
      <c r="O26" s="15">
        <f t="shared" si="5"/>
        <v>0</v>
      </c>
      <c r="V26" s="2"/>
      <c r="W26" s="24">
        <f t="shared" si="6"/>
        <v>0</v>
      </c>
      <c r="Y26" s="2">
        <f t="shared" si="7"/>
        <v>0</v>
      </c>
    </row>
    <row r="27" spans="1:25" ht="15.75" x14ac:dyDescent="0.25">
      <c r="A27" s="2" t="s">
        <v>81</v>
      </c>
      <c r="B27" s="3" t="s">
        <v>59</v>
      </c>
      <c r="C27" s="2">
        <v>41.25</v>
      </c>
      <c r="D27" s="2"/>
      <c r="E27" s="2">
        <f t="shared" si="0"/>
        <v>0</v>
      </c>
      <c r="F27" s="14">
        <v>24</v>
      </c>
      <c r="G27" s="2">
        <f t="shared" si="1"/>
        <v>18</v>
      </c>
      <c r="H27" s="24">
        <f t="shared" si="2"/>
        <v>4.5</v>
      </c>
      <c r="I27" s="2"/>
      <c r="J27" s="2"/>
      <c r="K27" s="5">
        <f t="shared" si="3"/>
        <v>63.75</v>
      </c>
      <c r="L27" s="4">
        <f t="shared" si="4"/>
        <v>59.25</v>
      </c>
      <c r="M27" s="2">
        <v>0</v>
      </c>
      <c r="N27" s="2">
        <v>59.25</v>
      </c>
      <c r="O27" s="15">
        <f t="shared" si="5"/>
        <v>-4.5</v>
      </c>
      <c r="R27" t="s">
        <v>100</v>
      </c>
      <c r="V27" s="2">
        <v>6</v>
      </c>
      <c r="W27" s="32">
        <f t="shared" si="6"/>
        <v>4.5</v>
      </c>
      <c r="X27">
        <v>6</v>
      </c>
      <c r="Y27" s="32">
        <f t="shared" si="7"/>
        <v>4.5</v>
      </c>
    </row>
    <row r="28" spans="1:25" ht="15.75" x14ac:dyDescent="0.25">
      <c r="A28" s="2" t="s">
        <v>88</v>
      </c>
      <c r="B28" s="3" t="s">
        <v>60</v>
      </c>
      <c r="C28" s="2">
        <v>43.5</v>
      </c>
      <c r="D28" s="2">
        <v>6</v>
      </c>
      <c r="E28" s="2">
        <f t="shared" si="0"/>
        <v>4.5</v>
      </c>
      <c r="F28" s="14">
        <v>18</v>
      </c>
      <c r="G28" s="2">
        <f t="shared" si="1"/>
        <v>13.5</v>
      </c>
      <c r="H28" s="24">
        <f t="shared" si="2"/>
        <v>0</v>
      </c>
      <c r="I28" s="2">
        <v>456</v>
      </c>
      <c r="J28" s="2">
        <v>0</v>
      </c>
      <c r="K28" s="5">
        <f t="shared" si="3"/>
        <v>508.5</v>
      </c>
      <c r="L28" s="4">
        <f t="shared" si="4"/>
        <v>508.5</v>
      </c>
      <c r="M28" s="2">
        <v>508.5</v>
      </c>
      <c r="N28" s="2"/>
      <c r="O28" s="15">
        <f t="shared" si="5"/>
        <v>0</v>
      </c>
      <c r="V28" s="2"/>
      <c r="W28" s="24">
        <f t="shared" si="6"/>
        <v>0</v>
      </c>
      <c r="Y28" s="2">
        <f t="shared" si="7"/>
        <v>0</v>
      </c>
    </row>
    <row r="29" spans="1:25" ht="15.75" x14ac:dyDescent="0.25">
      <c r="A29" s="2" t="s">
        <v>89</v>
      </c>
      <c r="B29" s="3" t="s">
        <v>61</v>
      </c>
      <c r="C29" s="2">
        <v>268.5</v>
      </c>
      <c r="D29" s="2">
        <v>6</v>
      </c>
      <c r="E29" s="2">
        <f t="shared" si="0"/>
        <v>4.5</v>
      </c>
      <c r="F29" s="14">
        <v>66</v>
      </c>
      <c r="G29" s="2">
        <f t="shared" si="1"/>
        <v>49.5</v>
      </c>
      <c r="H29" s="24">
        <f t="shared" si="2"/>
        <v>0</v>
      </c>
      <c r="I29" s="2">
        <v>0</v>
      </c>
      <c r="J29" s="2">
        <v>0</v>
      </c>
      <c r="K29" s="5">
        <f t="shared" si="3"/>
        <v>313.5</v>
      </c>
      <c r="L29" s="4">
        <f t="shared" si="4"/>
        <v>313.5</v>
      </c>
      <c r="M29" s="2">
        <v>313.5</v>
      </c>
      <c r="N29" s="2"/>
      <c r="O29" s="15">
        <f t="shared" si="5"/>
        <v>0</v>
      </c>
      <c r="R29" t="s">
        <v>101</v>
      </c>
      <c r="V29" s="2"/>
      <c r="W29" s="24">
        <f t="shared" si="6"/>
        <v>0</v>
      </c>
      <c r="Y29" s="2">
        <f t="shared" si="7"/>
        <v>0</v>
      </c>
    </row>
    <row r="30" spans="1:25" ht="15.75" x14ac:dyDescent="0.25">
      <c r="A30" s="2" t="s">
        <v>90</v>
      </c>
      <c r="B30" s="3" t="s">
        <v>62</v>
      </c>
      <c r="C30" s="2">
        <v>63</v>
      </c>
      <c r="D30" s="2"/>
      <c r="E30" s="2">
        <f t="shared" si="0"/>
        <v>0</v>
      </c>
      <c r="F30" s="2"/>
      <c r="G30" s="2">
        <f t="shared" si="1"/>
        <v>0</v>
      </c>
      <c r="H30" s="24">
        <f t="shared" si="2"/>
        <v>0</v>
      </c>
      <c r="I30" s="2">
        <v>684</v>
      </c>
      <c r="J30" s="2">
        <v>228</v>
      </c>
      <c r="K30" s="5">
        <f t="shared" si="3"/>
        <v>975</v>
      </c>
      <c r="L30" s="4">
        <f t="shared" si="4"/>
        <v>975</v>
      </c>
      <c r="M30" s="2">
        <v>975</v>
      </c>
      <c r="N30" s="2"/>
      <c r="O30" s="15">
        <f t="shared" si="5"/>
        <v>0</v>
      </c>
      <c r="V30" s="2"/>
      <c r="W30" s="24">
        <f t="shared" si="6"/>
        <v>0</v>
      </c>
      <c r="Y30" s="2">
        <f t="shared" si="7"/>
        <v>0</v>
      </c>
    </row>
    <row r="31" spans="1:25" ht="15.75" x14ac:dyDescent="0.25">
      <c r="A31" s="2" t="s">
        <v>91</v>
      </c>
      <c r="B31" s="3" t="s">
        <v>63</v>
      </c>
      <c r="C31" s="2">
        <v>0</v>
      </c>
      <c r="D31" s="2"/>
      <c r="E31" s="2">
        <f t="shared" si="0"/>
        <v>0</v>
      </c>
      <c r="F31" s="2"/>
      <c r="G31" s="2">
        <f t="shared" si="1"/>
        <v>0</v>
      </c>
      <c r="H31" s="24">
        <f t="shared" si="2"/>
        <v>0</v>
      </c>
      <c r="I31" s="2">
        <v>456</v>
      </c>
      <c r="J31" s="2">
        <v>456</v>
      </c>
      <c r="K31" s="5">
        <f t="shared" si="3"/>
        <v>912</v>
      </c>
      <c r="L31" s="4">
        <f t="shared" si="4"/>
        <v>912</v>
      </c>
      <c r="M31" s="2">
        <v>912</v>
      </c>
      <c r="N31" s="2"/>
      <c r="O31" s="15">
        <f t="shared" si="5"/>
        <v>0</v>
      </c>
      <c r="V31" s="2"/>
      <c r="W31" s="24">
        <f t="shared" si="6"/>
        <v>0</v>
      </c>
      <c r="Y31" s="2">
        <f t="shared" si="7"/>
        <v>0</v>
      </c>
    </row>
    <row r="32" spans="1:25" ht="15.75" x14ac:dyDescent="0.25">
      <c r="A32" s="2" t="s">
        <v>92</v>
      </c>
      <c r="B32" s="3" t="s">
        <v>64</v>
      </c>
      <c r="C32" s="2"/>
      <c r="D32" s="2"/>
      <c r="E32" s="2">
        <f t="shared" si="0"/>
        <v>0</v>
      </c>
      <c r="F32" s="2"/>
      <c r="G32" s="2">
        <f t="shared" si="1"/>
        <v>0</v>
      </c>
      <c r="H32" s="24">
        <f t="shared" si="2"/>
        <v>0</v>
      </c>
      <c r="I32" s="2"/>
      <c r="J32" s="2"/>
      <c r="K32" s="5">
        <f t="shared" si="3"/>
        <v>0</v>
      </c>
      <c r="L32" s="4">
        <f t="shared" si="4"/>
        <v>220.5</v>
      </c>
      <c r="M32" s="2">
        <v>220.5</v>
      </c>
      <c r="N32" s="2"/>
      <c r="O32" s="33">
        <f t="shared" si="5"/>
        <v>220.5</v>
      </c>
      <c r="R32" s="10" t="s">
        <v>97</v>
      </c>
      <c r="V32" s="2"/>
      <c r="W32" s="24">
        <f t="shared" si="6"/>
        <v>0</v>
      </c>
      <c r="Y32" s="2">
        <f t="shared" si="7"/>
        <v>0</v>
      </c>
    </row>
    <row r="33" spans="1:25" ht="15.75" x14ac:dyDescent="0.25">
      <c r="A33" s="2" t="s">
        <v>93</v>
      </c>
      <c r="B33" s="3" t="s">
        <v>65</v>
      </c>
      <c r="C33" s="2"/>
      <c r="D33" s="2"/>
      <c r="E33" s="2">
        <f t="shared" si="0"/>
        <v>0</v>
      </c>
      <c r="F33" s="2"/>
      <c r="G33" s="2">
        <f t="shared" si="1"/>
        <v>0</v>
      </c>
      <c r="H33" s="24">
        <f t="shared" si="2"/>
        <v>0</v>
      </c>
      <c r="I33" s="2"/>
      <c r="J33" s="2">
        <v>1596</v>
      </c>
      <c r="K33" s="5">
        <f t="shared" si="3"/>
        <v>1596</v>
      </c>
      <c r="L33" s="4">
        <f t="shared" si="4"/>
        <v>1596</v>
      </c>
      <c r="M33" s="2">
        <v>1596</v>
      </c>
      <c r="N33" s="2"/>
      <c r="O33" s="15">
        <f t="shared" si="5"/>
        <v>0</v>
      </c>
      <c r="V33" s="2"/>
      <c r="W33" s="24">
        <f t="shared" si="6"/>
        <v>0</v>
      </c>
      <c r="Y33" s="2">
        <f t="shared" si="7"/>
        <v>0</v>
      </c>
    </row>
    <row r="34" spans="1:25" ht="15.75" x14ac:dyDescent="0.25">
      <c r="A34" s="2" t="s">
        <v>94</v>
      </c>
      <c r="B34" s="3" t="s">
        <v>66</v>
      </c>
      <c r="C34" s="2"/>
      <c r="D34" s="2"/>
      <c r="E34" s="2">
        <f t="shared" si="0"/>
        <v>0</v>
      </c>
      <c r="F34" s="2"/>
      <c r="G34" s="2">
        <f t="shared" si="1"/>
        <v>0</v>
      </c>
      <c r="H34" s="24">
        <f t="shared" si="2"/>
        <v>0</v>
      </c>
      <c r="I34" s="2"/>
      <c r="J34" s="2">
        <v>228</v>
      </c>
      <c r="K34" s="5">
        <f t="shared" si="3"/>
        <v>228</v>
      </c>
      <c r="L34" s="4">
        <f t="shared" si="4"/>
        <v>228</v>
      </c>
      <c r="M34" s="2">
        <v>228</v>
      </c>
      <c r="N34" s="2"/>
      <c r="O34" s="15">
        <f t="shared" si="5"/>
        <v>0</v>
      </c>
      <c r="V34" s="2"/>
      <c r="W34" s="24">
        <f t="shared" si="6"/>
        <v>0</v>
      </c>
      <c r="Y34" s="2">
        <f t="shared" si="7"/>
        <v>0</v>
      </c>
    </row>
    <row r="35" spans="1:25" ht="15.75" x14ac:dyDescent="0.25">
      <c r="A35" s="2" t="s">
        <v>95</v>
      </c>
      <c r="B35" s="3" t="s">
        <v>67</v>
      </c>
      <c r="C35" s="2"/>
      <c r="D35" s="2"/>
      <c r="E35" s="2">
        <f t="shared" si="0"/>
        <v>0</v>
      </c>
      <c r="F35" s="2"/>
      <c r="G35" s="2">
        <f t="shared" si="1"/>
        <v>0</v>
      </c>
      <c r="H35" s="24">
        <f t="shared" si="2"/>
        <v>0</v>
      </c>
      <c r="I35" s="2"/>
      <c r="J35" s="2">
        <v>342</v>
      </c>
      <c r="K35" s="5">
        <f t="shared" si="3"/>
        <v>342</v>
      </c>
      <c r="L35" s="4">
        <f t="shared" si="4"/>
        <v>342</v>
      </c>
      <c r="M35" s="2">
        <v>342</v>
      </c>
      <c r="N35" s="2"/>
      <c r="O35" s="15">
        <f t="shared" si="5"/>
        <v>0</v>
      </c>
      <c r="V35" s="2"/>
      <c r="W35" s="24">
        <f t="shared" si="6"/>
        <v>0</v>
      </c>
      <c r="Y35" s="2">
        <f t="shared" si="7"/>
        <v>0</v>
      </c>
    </row>
    <row r="36" spans="1:25" ht="15.75" x14ac:dyDescent="0.25">
      <c r="A36" s="2" t="s">
        <v>96</v>
      </c>
      <c r="B36" s="3" t="s">
        <v>69</v>
      </c>
      <c r="C36" s="2"/>
      <c r="D36" s="2"/>
      <c r="E36" s="2">
        <f t="shared" si="0"/>
        <v>0</v>
      </c>
      <c r="F36" s="2"/>
      <c r="G36" s="2">
        <f t="shared" si="1"/>
        <v>0</v>
      </c>
      <c r="H36" s="24">
        <f t="shared" si="2"/>
        <v>0</v>
      </c>
      <c r="I36" s="2"/>
      <c r="J36" s="2">
        <v>228</v>
      </c>
      <c r="K36" s="5">
        <f t="shared" si="3"/>
        <v>228</v>
      </c>
      <c r="L36" s="4">
        <f t="shared" si="4"/>
        <v>228</v>
      </c>
      <c r="M36" s="2">
        <v>228</v>
      </c>
      <c r="N36" s="2"/>
      <c r="O36" s="15">
        <f t="shared" si="5"/>
        <v>0</v>
      </c>
      <c r="V36" s="2"/>
      <c r="W36" s="24">
        <f t="shared" si="6"/>
        <v>0</v>
      </c>
      <c r="Y36" s="2">
        <f t="shared" si="7"/>
        <v>0</v>
      </c>
    </row>
    <row r="37" spans="1:25" ht="15.75" x14ac:dyDescent="0.25">
      <c r="K37" s="6"/>
      <c r="L37" s="4">
        <f t="shared" si="4"/>
        <v>0</v>
      </c>
      <c r="O37" s="23"/>
    </row>
    <row r="40" spans="1:25" x14ac:dyDescent="0.25">
      <c r="B40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DOMAINE</vt:lpstr>
      <vt:lpstr>NEGOCE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caroline21630@outlook.fr</dc:creator>
  <cp:lastModifiedBy>caroline21630@outlook.fr</cp:lastModifiedBy>
  <dcterms:created xsi:type="dcterms:W3CDTF">2022-01-12T08:57:28Z</dcterms:created>
  <dcterms:modified xsi:type="dcterms:W3CDTF">2022-03-30T14:09:31Z</dcterms:modified>
</cp:coreProperties>
</file>