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2BADD8A2-13D5-423E-8297-D004683F35A0}" xr6:coauthVersionLast="47" xr6:coauthVersionMax="47" xr10:uidLastSave="{00000000-0000-0000-0000-000000000000}"/>
  <bookViews>
    <workbookView xWindow="-120" yWindow="-120" windowWidth="38640" windowHeight="21240" activeTab="1" xr2:uid="{D0906B9B-AA6F-4017-A275-47B9AF31C269}"/>
  </bookViews>
  <sheets>
    <sheet name="DOMAINE" sheetId="1" r:id="rId1"/>
    <sheet name="NEGOCE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7" i="2" l="1"/>
  <c r="W34" i="2"/>
  <c r="W35" i="2"/>
  <c r="W36" i="2"/>
  <c r="W37" i="2"/>
  <c r="O33" i="2"/>
  <c r="L32" i="2"/>
  <c r="L33" i="2"/>
  <c r="L34" i="2"/>
  <c r="L35" i="2"/>
  <c r="L36" i="2"/>
  <c r="L37" i="2"/>
  <c r="K31" i="2"/>
  <c r="K32" i="2"/>
  <c r="K33" i="2"/>
  <c r="H30" i="2"/>
  <c r="H31" i="2"/>
  <c r="H32" i="2"/>
  <c r="H33" i="2"/>
  <c r="H34" i="2"/>
  <c r="K34" i="2" s="1"/>
  <c r="O34" i="2" s="1"/>
  <c r="H35" i="2"/>
  <c r="K35" i="2" s="1"/>
  <c r="O35" i="2" s="1"/>
  <c r="H36" i="2"/>
  <c r="K36" i="2" s="1"/>
  <c r="O36" i="2" s="1"/>
  <c r="H37" i="2"/>
  <c r="K37" i="2" s="1"/>
  <c r="O37" i="2" s="1"/>
  <c r="G30" i="2"/>
  <c r="G31" i="2"/>
  <c r="G32" i="2"/>
  <c r="G33" i="2"/>
  <c r="G34" i="2"/>
  <c r="G35" i="2"/>
  <c r="G36" i="2"/>
  <c r="G37" i="2"/>
  <c r="E32" i="2"/>
  <c r="E33" i="2"/>
  <c r="E34" i="2"/>
  <c r="E35" i="2"/>
  <c r="E36" i="2"/>
  <c r="E37" i="2"/>
  <c r="W3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10" i="2"/>
  <c r="K14" i="2"/>
  <c r="K23" i="2"/>
  <c r="K26" i="2"/>
  <c r="H14" i="2" l="1"/>
  <c r="H16" i="2"/>
  <c r="K16" i="2" s="1"/>
  <c r="H20" i="2"/>
  <c r="H22" i="2"/>
  <c r="H23" i="2"/>
  <c r="H26" i="2"/>
  <c r="K30" i="2"/>
  <c r="H10" i="2"/>
  <c r="W11" i="2"/>
  <c r="H11" i="2" s="1"/>
  <c r="W12" i="2"/>
  <c r="H12" i="2" s="1"/>
  <c r="K12" i="2" s="1"/>
  <c r="W13" i="2"/>
  <c r="H13" i="2" s="1"/>
  <c r="W14" i="2"/>
  <c r="W15" i="2"/>
  <c r="H15" i="2" s="1"/>
  <c r="K15" i="2" s="1"/>
  <c r="W16" i="2"/>
  <c r="W17" i="2"/>
  <c r="H17" i="2" s="1"/>
  <c r="W18" i="2"/>
  <c r="H18" i="2" s="1"/>
  <c r="W19" i="2"/>
  <c r="H19" i="2" s="1"/>
  <c r="W20" i="2"/>
  <c r="W21" i="2"/>
  <c r="H21" i="2" s="1"/>
  <c r="W22" i="2"/>
  <c r="W23" i="2"/>
  <c r="W24" i="2"/>
  <c r="H24" i="2" s="1"/>
  <c r="W25" i="2"/>
  <c r="H25" i="2" s="1"/>
  <c r="W26" i="2"/>
  <c r="W27" i="2"/>
  <c r="H27" i="2" s="1"/>
  <c r="W28" i="2"/>
  <c r="H28" i="2" s="1"/>
  <c r="W29" i="2"/>
  <c r="H29" i="2" s="1"/>
  <c r="W31" i="2"/>
  <c r="W32" i="2"/>
  <c r="W33" i="2"/>
  <c r="W10" i="2"/>
  <c r="H8" i="1" l="1"/>
  <c r="H9" i="1"/>
  <c r="H10" i="1"/>
  <c r="H11" i="1"/>
  <c r="H12" i="1"/>
  <c r="H13" i="1"/>
  <c r="H14" i="1"/>
  <c r="H15" i="1"/>
  <c r="H16" i="1"/>
  <c r="H17" i="1"/>
  <c r="H18" i="1"/>
  <c r="K18" i="1" s="1"/>
  <c r="H19" i="1"/>
  <c r="H20" i="1"/>
  <c r="H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7" i="1"/>
  <c r="G12" i="2"/>
  <c r="E25" i="2" l="1"/>
  <c r="E26" i="2"/>
  <c r="E27" i="2"/>
  <c r="E28" i="2"/>
  <c r="E29" i="2"/>
  <c r="E30" i="2"/>
  <c r="E31" i="2"/>
  <c r="G25" i="2"/>
  <c r="K25" i="2" s="1"/>
  <c r="G26" i="2"/>
  <c r="G27" i="2"/>
  <c r="K27" i="2" s="1"/>
  <c r="G28" i="2"/>
  <c r="K28" i="2" s="1"/>
  <c r="G29" i="2"/>
  <c r="K29" i="2" s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10" i="2"/>
  <c r="G24" i="2"/>
  <c r="K24" i="2" s="1"/>
  <c r="E24" i="2"/>
  <c r="G23" i="2"/>
  <c r="E23" i="2"/>
  <c r="G22" i="2"/>
  <c r="K22" i="2" s="1"/>
  <c r="E22" i="2"/>
  <c r="G21" i="2"/>
  <c r="K21" i="2" s="1"/>
  <c r="E21" i="2"/>
  <c r="G20" i="2"/>
  <c r="K20" i="2" s="1"/>
  <c r="E20" i="2"/>
  <c r="G19" i="2"/>
  <c r="K19" i="2" s="1"/>
  <c r="E19" i="2"/>
  <c r="G18" i="2"/>
  <c r="K18" i="2" s="1"/>
  <c r="E18" i="2"/>
  <c r="G17" i="2"/>
  <c r="K17" i="2" s="1"/>
  <c r="E17" i="2"/>
  <c r="G16" i="2"/>
  <c r="E16" i="2"/>
  <c r="G15" i="2"/>
  <c r="E15" i="2"/>
  <c r="G14" i="2"/>
  <c r="E14" i="2"/>
  <c r="G13" i="2"/>
  <c r="K13" i="2" s="1"/>
  <c r="E13" i="2"/>
  <c r="E12" i="2"/>
  <c r="G11" i="2"/>
  <c r="K11" i="2" s="1"/>
  <c r="E11" i="2"/>
  <c r="G10" i="2"/>
  <c r="K10" i="2" s="1"/>
  <c r="E10" i="2"/>
  <c r="G8" i="1"/>
  <c r="G9" i="1"/>
  <c r="G10" i="1"/>
  <c r="G11" i="1"/>
  <c r="G12" i="1"/>
  <c r="G13" i="1"/>
  <c r="G14" i="1"/>
  <c r="K14" i="1" s="1"/>
  <c r="M14" i="1" s="1"/>
  <c r="G15" i="1"/>
  <c r="K15" i="1" s="1"/>
  <c r="M15" i="1" s="1"/>
  <c r="G16" i="1"/>
  <c r="K16" i="1" s="1"/>
  <c r="G17" i="1"/>
  <c r="K17" i="1" s="1"/>
  <c r="G18" i="1"/>
  <c r="G19" i="1"/>
  <c r="G20" i="1"/>
  <c r="G21" i="1"/>
  <c r="E8" i="1"/>
  <c r="K8" i="1" s="1"/>
  <c r="M8" i="1" s="1"/>
  <c r="E9" i="1"/>
  <c r="E10" i="1"/>
  <c r="K10" i="1" s="1"/>
  <c r="M10" i="1" s="1"/>
  <c r="E11" i="1"/>
  <c r="E12" i="1"/>
  <c r="E13" i="1"/>
  <c r="E14" i="1"/>
  <c r="E15" i="1"/>
  <c r="E16" i="1"/>
  <c r="E17" i="1"/>
  <c r="E18" i="1"/>
  <c r="M18" i="1" s="1"/>
  <c r="E19" i="1"/>
  <c r="E20" i="1"/>
  <c r="K20" i="1" s="1"/>
  <c r="M20" i="1" s="1"/>
  <c r="E21" i="1"/>
  <c r="K21" i="1" s="1"/>
  <c r="M21" i="1" s="1"/>
  <c r="G7" i="1"/>
  <c r="K7" i="1" s="1"/>
  <c r="M7" i="1" s="1"/>
  <c r="E7" i="1"/>
  <c r="M17" i="1" l="1"/>
  <c r="K11" i="1"/>
  <c r="M11" i="1" s="1"/>
  <c r="O25" i="2"/>
  <c r="K12" i="1"/>
  <c r="M12" i="1" s="1"/>
  <c r="K19" i="1"/>
  <c r="M19" i="1" s="1"/>
  <c r="K9" i="1"/>
  <c r="M9" i="1" s="1"/>
  <c r="M16" i="1"/>
  <c r="K13" i="1"/>
  <c r="M13" i="1" s="1"/>
  <c r="O31" i="2"/>
  <c r="O23" i="2"/>
  <c r="O17" i="2"/>
  <c r="O19" i="2"/>
  <c r="O27" i="2"/>
  <c r="O26" i="2"/>
  <c r="O32" i="2"/>
  <c r="O30" i="2"/>
  <c r="O29" i="2"/>
  <c r="O28" i="2"/>
  <c r="O15" i="2"/>
  <c r="O13" i="2"/>
  <c r="O11" i="2"/>
  <c r="O18" i="2"/>
  <c r="O22" i="2"/>
  <c r="O12" i="2"/>
  <c r="O20" i="2"/>
  <c r="O21" i="2"/>
  <c r="O10" i="2"/>
  <c r="O14" i="2"/>
  <c r="O16" i="2"/>
  <c r="O24" i="2"/>
</calcChain>
</file>

<file path=xl/sharedStrings.xml><?xml version="1.0" encoding="utf-8"?>
<sst xmlns="http://schemas.openxmlformats.org/spreadsheetml/2006/main" count="157" uniqueCount="127">
  <si>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</si>
  <si>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</si>
  <si>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</si>
  <si>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</si>
  <si>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</si>
  <si>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</si>
  <si>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</si>
  <si>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</si>
  <si>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</si>
  <si>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</si>
  <si>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</si>
  <si>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</si>
  <si>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</si>
  <si>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</si>
  <si>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</si>
  <si>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</si>
  <si>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</si>
  <si>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</si>
  <si>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</si>
  <si>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</si>
  <si>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</si>
  <si>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</si>
  <si>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</si>
  <si>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</si>
  <si>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</si>
  <si>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</si>
  <si>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</si>
  <si>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</si>
  <si>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</si>
  <si>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</si>
  <si>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</si>
  <si>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</si>
  <si>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</si>
  <si>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</si>
  <si>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</si>
  <si>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</si>
  <si>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</si>
  <si>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</si>
  <si>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</si>
  <si>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</si>
  <si>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</si>
  <si>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</si>
  <si>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</si>
  <si>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</si>
  <si>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</si>
  <si>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</si>
  <si>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</si>
  <si>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</si>
  <si>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</si>
  <si>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</si>
  <si>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</si>
  <si>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</si>
  <si>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</si>
  <si>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</si>
  <si>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</si>
  <si>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</si>
  <si>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</si>
  <si>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</si>
  <si>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</si>
  <si>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</si>
  <si>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</si>
  <si>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</si>
  <si>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</si>
  <si>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</si>
  <si>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</si>
  <si>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</si>
  <si>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</si>
  <si>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</si>
  <si>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</si>
  <si>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</si>
  <si>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pb avec les pcha14 manque 6 bt au caveau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</si>
  <si>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</si>
  <si>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</si>
  <si>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</si>
  <si>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</si>
  <si>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</si>
  <si>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</si>
  <si>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</si>
  <si>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</si>
  <si>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</si>
  <si>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</si>
  <si>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</si>
  <si>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</si>
  <si>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</si>
  <si>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</si>
  <si>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</si>
  <si>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</si>
  <si>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</si>
  <si>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</si>
  <si>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</si>
  <si>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</si>
  <si>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</si>
  <si>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</si>
  <si>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</si>
  <si>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</si>
  <si>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</si>
  <si>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</si>
  <si>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447LITRES</t>
  </si>
  <si>
    <t>X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</si>
  <si>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</si>
  <si>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</si>
  <si>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</si>
  <si>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</si>
  <si>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</si>
  <si>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</si>
  <si>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</si>
  <si>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</si>
  <si>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</si>
  <si>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</si>
  <si>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idem mois precedents</t>
  </si>
  <si>
    <t>?</t>
  </si>
  <si>
    <t>CODE NG</t>
  </si>
  <si>
    <t xml:space="preserve">CODE </t>
  </si>
  <si>
    <t>HCB</t>
  </si>
  <si>
    <t>Hautes Cotes de nUits blnacs</t>
  </si>
  <si>
    <t xml:space="preserve">Voir palette 237 ???  QUE FAIT ELLE EN STOCK NG? </t>
  </si>
  <si>
    <t>VOIR LA 377???? QUE FAIT ELLE EN STOCK NG? SI JE LA COMPTE JE TOMBE JUSTE</t>
  </si>
  <si>
    <t>POURQUOI LA PAL 237 EST EN STOCKEUR NG? SI JE A COMPTE JE TOMBE JUSTE</t>
  </si>
  <si>
    <t>VOIR PALETTE 145 AVEC 315 BT DEDANS/ ON SERA JUSTE EN LA REMETTANT</t>
  </si>
  <si>
    <t>POURQUOI PAL 303 ET 180 SONT  SOUS STOCKEUR NEGOCE?SI JE LES RAJOUTE JE TOMBE JUSTE</t>
  </si>
  <si>
    <t>11 BT OK</t>
  </si>
  <si>
    <t xml:space="preserve">Les 18 bt de Vosne sont celles de Jerome garcin au caveau </t>
  </si>
  <si>
    <t>PALETTE 166 QUE JE RAJOUTE MAIS QUI EXISTE DANS LES 2 STCOKEURS</t>
  </si>
  <si>
    <t>idem avril</t>
  </si>
  <si>
    <t>Chrames chambertin</t>
  </si>
  <si>
    <t>,</t>
  </si>
  <si>
    <t>3 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</si>
</sst>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/>
    <xf numFmtId="0" fontId="5" fillId="0" borderId="1" xfId="0" applyFont="1" applyBorder="1"/>
    <xf numFmtId="0" fontId="5" fillId="0" borderId="0" xfId="0" applyFont="1"/>
    <xf numFmtId="0" fontId="1" fillId="0" borderId="0" xfId="0" applyFont="1"/>
    <xf numFmtId="0" fontId="3" fillId="0" borderId="1" xfId="0" applyFont="1" applyFill="1" applyBorder="1"/>
    <xf numFmtId="0" fontId="1" fillId="3" borderId="0" xfId="0" applyFont="1" applyFill="1"/>
    <xf numFmtId="14" fontId="0" fillId="0" borderId="0" xfId="0" applyNumberFormat="1"/>
    <xf numFmtId="0" fontId="6" fillId="0" borderId="1" xfId="0" applyFont="1" applyBorder="1"/>
    <xf numFmtId="0" fontId="4" fillId="2" borderId="0" xfId="0" applyFont="1" applyFill="1"/>
    <xf numFmtId="0" fontId="6" fillId="0" borderId="1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0" fillId="4" borderId="0" xfId="0" applyFill="1"/>
    <xf numFmtId="0" fontId="1" fillId="0" borderId="1" xfId="0" applyFont="1" applyBorder="1"/>
    <xf numFmtId="0" fontId="0" fillId="5" borderId="0" xfId="0" applyFill="1"/>
    <xf numFmtId="0" fontId="0" fillId="6" borderId="1" xfId="0" applyFill="1" applyBorder="1"/>
    <xf numFmtId="0" fontId="0" fillId="7" borderId="0" xfId="0" applyFill="1"/>
    <xf numFmtId="0" fontId="0" fillId="2" borderId="1" xfId="0" applyFill="1" applyBorder="1"/>
    <xf numFmtId="0" fontId="7" fillId="2" borderId="0" xfId="0" applyFont="1" applyFill="1"/>
    <xf numFmtId="0" fontId="4" fillId="8" borderId="0" xfId="0" applyFont="1" applyFill="1"/>
    <xf numFmtId="0" fontId="8" fillId="0" borderId="0" xfId="0" applyFont="1"/>
    <xf numFmtId="0" fontId="0" fillId="0" borderId="2" xfId="0" applyBorder="1"/>
    <xf numFmtId="0" fontId="0" fillId="0" borderId="2" xfId="0" applyFill="1" applyBorder="1"/>
    <xf numFmtId="0" fontId="1" fillId="9" borderId="0" xfId="0" applyFont="1" applyFill="1"/>
    <xf numFmtId="0" fontId="0" fillId="6" borderId="2" xfId="0" applyFill="1" applyBorder="1"/>
    <xf numFmtId="0" fontId="3" fillId="0" borderId="2" xfId="0" applyFont="1" applyBorder="1"/>
    <xf numFmtId="0" fontId="0" fillId="0" borderId="0" xfId="0" applyFill="1"/>
    <xf numFmtId="0" fontId="0" fillId="10" borderId="1" xfId="0" applyFill="1" applyBorder="1"/>
    <xf numFmtId="0" fontId="6" fillId="10" borderId="1" xfId="0" applyFont="1" applyFill="1" applyBorder="1"/>
    <xf numFmtId="0" fontId="3" fillId="10" borderId="1" xfId="0" applyFont="1" applyFill="1" applyBorder="1"/>
    <xf numFmtId="0" fontId="2" fillId="10" borderId="0" xfId="0" applyFont="1" applyFill="1" applyBorder="1"/>
    <xf numFmtId="0" fontId="4" fillId="10" borderId="0" xfId="0" applyFont="1" applyFill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26"/>
  <sheetViews>
    <sheetView workbookViewId="0">
      <selection activeCell="G30" sqref="G30"/>
    </sheetView>
  </sheetViews>
  <sheetFormatPr baseColWidth="10" defaultRowHeight="15" x14ac:dyDescent="0.25"/>
  <cols>
    <col min="2" max="2" width="33.140625" customWidth="1"/>
    <col min="3" max="3" width="26" customWidth="1"/>
    <col min="4" max="4" width="18.85546875" bestFit="1" customWidth="1"/>
    <col min="5" max="5" width="18.85546875" customWidth="1"/>
    <col min="6" max="6" width="24.42578125" bestFit="1" customWidth="1"/>
    <col min="7" max="8" width="24.42578125" customWidth="1"/>
  </cols>
  <sheetData>
    <row r="2" spans="1:19" ht="15.75" x14ac:dyDescent="0.25">
      <c r="L2" s="6"/>
    </row>
    <row r="3" spans="1:19" ht="15.75" x14ac:dyDescent="0.25">
      <c r="C3" s="1">
        <v>44711</v>
      </c>
      <c r="L3" s="6"/>
      <c r="O3" s="19" t="s">
        <v>104</v>
      </c>
    </row>
    <row r="4" spans="1:19" ht="15.75" x14ac:dyDescent="0.25">
      <c r="C4" s="1"/>
      <c r="E4" t="s">
        <v>2</v>
      </c>
      <c r="G4" t="s">
        <v>3</v>
      </c>
      <c r="H4" s="19"/>
      <c r="L4" s="6" t="s">
        <v>83</v>
      </c>
      <c r="M4" t="s">
        <v>84</v>
      </c>
      <c r="O4" s="19" t="s">
        <v>99</v>
      </c>
      <c r="Q4" t="s">
        <v>101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s="19" t="s">
        <v>3</v>
      </c>
      <c r="I5" t="s">
        <v>4</v>
      </c>
      <c r="J5" t="s">
        <v>5</v>
      </c>
      <c r="K5" t="s">
        <v>8</v>
      </c>
      <c r="L5" s="6"/>
      <c r="O5" s="19" t="s">
        <v>100</v>
      </c>
      <c r="Q5" t="s">
        <v>102</v>
      </c>
      <c r="R5" t="s">
        <v>103</v>
      </c>
    </row>
    <row r="6" spans="1:19" ht="15.75" x14ac:dyDescent="0.25">
      <c r="F6" t="s">
        <v>82</v>
      </c>
      <c r="H6" s="19" t="s">
        <v>7</v>
      </c>
      <c r="L6" s="6"/>
    </row>
    <row r="7" spans="1:19" ht="15.75" x14ac:dyDescent="0.25">
      <c r="A7" s="2" t="s">
        <v>12</v>
      </c>
      <c r="B7" s="2" t="s">
        <v>1</v>
      </c>
      <c r="C7" s="8">
        <v>5370</v>
      </c>
      <c r="D7" s="2">
        <v>8</v>
      </c>
      <c r="E7" s="2">
        <f>D7*0.75</f>
        <v>6</v>
      </c>
      <c r="F7" s="2">
        <v>3</v>
      </c>
      <c r="G7" s="2">
        <f>F7*0.75</f>
        <v>2.25</v>
      </c>
      <c r="H7" s="2">
        <f>O7*0.75</f>
        <v>306</v>
      </c>
      <c r="I7" s="2"/>
      <c r="J7" s="2">
        <v>2508</v>
      </c>
      <c r="K7" s="2">
        <f t="shared" ref="K7:K20" si="0">C7-E7+G7+H7+I7+J7</f>
        <v>8180.25</v>
      </c>
      <c r="L7" s="5">
        <v>8451.75</v>
      </c>
      <c r="M7" s="12">
        <f>K7-L7</f>
        <v>-271.5</v>
      </c>
      <c r="O7" s="2">
        <v>408</v>
      </c>
      <c r="Q7" s="2">
        <v>48</v>
      </c>
      <c r="R7" s="20">
        <f>Q7*0.75</f>
        <v>36</v>
      </c>
      <c r="S7" s="27" t="s">
        <v>118</v>
      </c>
    </row>
    <row r="8" spans="1:19" ht="15.75" x14ac:dyDescent="0.25">
      <c r="A8" s="2" t="s">
        <v>11</v>
      </c>
      <c r="B8" s="2" t="s">
        <v>9</v>
      </c>
      <c r="C8" s="8">
        <v>2521.5</v>
      </c>
      <c r="D8" s="2">
        <v>2</v>
      </c>
      <c r="E8" s="2">
        <f t="shared" ref="E8:E21" si="1">D8*0.75</f>
        <v>1.5</v>
      </c>
      <c r="F8" s="2">
        <v>0</v>
      </c>
      <c r="G8" s="2">
        <f t="shared" ref="G8:G21" si="2">F8*0.75</f>
        <v>0</v>
      </c>
      <c r="H8" s="2">
        <f t="shared" ref="H8:H20" si="3">O8*0.75</f>
        <v>65.25</v>
      </c>
      <c r="I8" s="2"/>
      <c r="J8" s="2">
        <v>2736</v>
      </c>
      <c r="K8" s="2">
        <f t="shared" si="0"/>
        <v>5321.25</v>
      </c>
      <c r="L8" s="11">
        <v>5483.25</v>
      </c>
      <c r="M8" s="12">
        <f t="shared" ref="M8:M21" si="4">K8-L8</f>
        <v>-162</v>
      </c>
      <c r="O8" s="2">
        <v>87</v>
      </c>
      <c r="Q8" s="2">
        <v>216</v>
      </c>
      <c r="R8" s="20">
        <f t="shared" ref="R8:R20" si="5">Q8*0.75</f>
        <v>162</v>
      </c>
      <c r="S8" s="9"/>
    </row>
    <row r="9" spans="1:19" ht="15.75" x14ac:dyDescent="0.25">
      <c r="A9" s="2" t="s">
        <v>10</v>
      </c>
      <c r="B9" s="2" t="s">
        <v>81</v>
      </c>
      <c r="C9" s="8">
        <v>1139.25</v>
      </c>
      <c r="D9" s="2"/>
      <c r="E9" s="2">
        <f t="shared" si="1"/>
        <v>0</v>
      </c>
      <c r="F9" s="2">
        <v>3</v>
      </c>
      <c r="G9" s="2">
        <f t="shared" si="2"/>
        <v>2.25</v>
      </c>
      <c r="H9" s="2">
        <f t="shared" si="3"/>
        <v>162</v>
      </c>
      <c r="I9" s="2"/>
      <c r="J9" s="2">
        <v>912</v>
      </c>
      <c r="K9" s="2">
        <f t="shared" si="0"/>
        <v>2215.5</v>
      </c>
      <c r="L9" s="11">
        <v>2229</v>
      </c>
      <c r="M9" s="12">
        <f t="shared" si="4"/>
        <v>-13.5</v>
      </c>
      <c r="O9" s="2">
        <v>216</v>
      </c>
      <c r="Q9" s="2">
        <v>24</v>
      </c>
      <c r="R9" s="20">
        <f t="shared" si="5"/>
        <v>18</v>
      </c>
      <c r="S9" t="s">
        <v>115</v>
      </c>
    </row>
    <row r="10" spans="1:19" ht="15.75" x14ac:dyDescent="0.25">
      <c r="A10" s="2" t="s">
        <v>14</v>
      </c>
      <c r="B10" s="2" t="s">
        <v>13</v>
      </c>
      <c r="C10" s="8">
        <v>1245.75</v>
      </c>
      <c r="D10" s="2">
        <v>1</v>
      </c>
      <c r="E10" s="2">
        <f t="shared" si="1"/>
        <v>0.75</v>
      </c>
      <c r="F10" s="2">
        <v>0</v>
      </c>
      <c r="G10" s="2">
        <f t="shared" si="2"/>
        <v>0</v>
      </c>
      <c r="H10" s="2">
        <f t="shared" si="3"/>
        <v>139.5</v>
      </c>
      <c r="I10" s="2"/>
      <c r="J10" s="2">
        <v>1368</v>
      </c>
      <c r="K10" s="2">
        <f t="shared" si="0"/>
        <v>2752.5</v>
      </c>
      <c r="L10" s="11">
        <v>2772.75</v>
      </c>
      <c r="M10" s="12">
        <f t="shared" si="4"/>
        <v>-20.25</v>
      </c>
      <c r="O10" s="2">
        <v>186</v>
      </c>
      <c r="Q10" s="2">
        <v>27</v>
      </c>
      <c r="R10" s="20">
        <f t="shared" si="5"/>
        <v>20.25</v>
      </c>
    </row>
    <row r="11" spans="1:19" ht="15.75" x14ac:dyDescent="0.25">
      <c r="A11" s="2" t="s">
        <v>16</v>
      </c>
      <c r="B11" s="2" t="s">
        <v>15</v>
      </c>
      <c r="C11" s="8">
        <v>807.75</v>
      </c>
      <c r="D11" s="2"/>
      <c r="E11" s="2">
        <f t="shared" si="1"/>
        <v>0</v>
      </c>
      <c r="F11" s="2">
        <v>0</v>
      </c>
      <c r="G11" s="2">
        <f t="shared" si="2"/>
        <v>0</v>
      </c>
      <c r="H11" s="2">
        <f t="shared" si="3"/>
        <v>51.75</v>
      </c>
      <c r="I11" s="2"/>
      <c r="J11" s="2">
        <v>456</v>
      </c>
      <c r="K11" s="2">
        <f t="shared" si="0"/>
        <v>1315.5</v>
      </c>
      <c r="L11" s="11">
        <v>1328.25</v>
      </c>
      <c r="M11" s="12">
        <f t="shared" si="4"/>
        <v>-12.75</v>
      </c>
      <c r="O11" s="2">
        <v>69</v>
      </c>
      <c r="Q11" s="2">
        <v>17</v>
      </c>
      <c r="R11" s="20">
        <f t="shared" si="5"/>
        <v>12.75</v>
      </c>
    </row>
    <row r="12" spans="1:19" ht="15.75" x14ac:dyDescent="0.25">
      <c r="A12" s="2" t="s">
        <v>17</v>
      </c>
      <c r="B12" s="2" t="s">
        <v>18</v>
      </c>
      <c r="C12" s="8">
        <v>2398.5</v>
      </c>
      <c r="D12" s="2">
        <v>3</v>
      </c>
      <c r="E12" s="2">
        <f t="shared" si="1"/>
        <v>2.25</v>
      </c>
      <c r="F12" s="2">
        <v>0</v>
      </c>
      <c r="G12" s="2">
        <f t="shared" si="2"/>
        <v>0</v>
      </c>
      <c r="H12" s="2">
        <f t="shared" si="3"/>
        <v>85.5</v>
      </c>
      <c r="I12" s="2"/>
      <c r="J12" s="2">
        <v>1482</v>
      </c>
      <c r="K12" s="2">
        <f t="shared" si="0"/>
        <v>3963.75</v>
      </c>
      <c r="L12" s="11">
        <v>4009.5</v>
      </c>
      <c r="M12" s="12">
        <f t="shared" si="4"/>
        <v>-45.75</v>
      </c>
      <c r="O12" s="2">
        <v>114</v>
      </c>
      <c r="Q12" s="2">
        <v>61</v>
      </c>
      <c r="R12" s="20">
        <f t="shared" si="5"/>
        <v>45.75</v>
      </c>
    </row>
    <row r="13" spans="1:19" ht="15.75" x14ac:dyDescent="0.25">
      <c r="A13" s="2" t="s">
        <v>19</v>
      </c>
      <c r="B13" s="2" t="s">
        <v>20</v>
      </c>
      <c r="C13" s="8">
        <v>6426</v>
      </c>
      <c r="D13" s="2">
        <v>23</v>
      </c>
      <c r="E13" s="2">
        <f t="shared" si="1"/>
        <v>17.25</v>
      </c>
      <c r="F13" s="20">
        <v>18</v>
      </c>
      <c r="G13" s="2">
        <f t="shared" si="2"/>
        <v>13.5</v>
      </c>
      <c r="H13" s="2">
        <f t="shared" si="3"/>
        <v>418.5</v>
      </c>
      <c r="I13" s="2"/>
      <c r="J13" s="2">
        <v>5244</v>
      </c>
      <c r="K13" s="2">
        <f t="shared" si="0"/>
        <v>12084.75</v>
      </c>
      <c r="L13" s="11">
        <v>12330.75</v>
      </c>
      <c r="M13" s="30">
        <f t="shared" si="4"/>
        <v>-246</v>
      </c>
      <c r="N13" t="s">
        <v>123</v>
      </c>
      <c r="O13" s="2">
        <v>558</v>
      </c>
      <c r="Q13" s="2">
        <v>332</v>
      </c>
      <c r="R13" s="20">
        <f t="shared" si="5"/>
        <v>249</v>
      </c>
      <c r="S13" t="s">
        <v>122</v>
      </c>
    </row>
    <row r="14" spans="1:19" ht="15.75" x14ac:dyDescent="0.25">
      <c r="A14" s="2" t="s">
        <v>21</v>
      </c>
      <c r="B14" s="2" t="s">
        <v>22</v>
      </c>
      <c r="C14" s="8">
        <v>8169</v>
      </c>
      <c r="D14" s="2">
        <v>6</v>
      </c>
      <c r="E14" s="2">
        <f t="shared" si="1"/>
        <v>4.5</v>
      </c>
      <c r="F14" s="2">
        <v>0</v>
      </c>
      <c r="G14" s="2">
        <f t="shared" si="2"/>
        <v>0</v>
      </c>
      <c r="H14" s="2">
        <f t="shared" si="3"/>
        <v>336.75</v>
      </c>
      <c r="I14" s="2"/>
      <c r="J14" s="2">
        <v>8436</v>
      </c>
      <c r="K14" s="2">
        <f t="shared" si="0"/>
        <v>16937.25</v>
      </c>
      <c r="L14" s="11">
        <v>17298</v>
      </c>
      <c r="M14" s="12">
        <f t="shared" si="4"/>
        <v>-360.75</v>
      </c>
      <c r="N14" t="s">
        <v>120</v>
      </c>
      <c r="O14" s="2">
        <v>449</v>
      </c>
      <c r="Q14" s="2">
        <v>492</v>
      </c>
      <c r="R14" s="20">
        <f t="shared" si="5"/>
        <v>369</v>
      </c>
      <c r="S14" s="27" t="s">
        <v>119</v>
      </c>
    </row>
    <row r="15" spans="1:19" ht="15.75" x14ac:dyDescent="0.25">
      <c r="A15" s="2" t="s">
        <v>25</v>
      </c>
      <c r="B15" s="2" t="s">
        <v>24</v>
      </c>
      <c r="C15" s="8">
        <v>552.75</v>
      </c>
      <c r="D15" s="2">
        <v>8</v>
      </c>
      <c r="E15" s="2">
        <f t="shared" si="1"/>
        <v>6</v>
      </c>
      <c r="F15" s="2">
        <v>0</v>
      </c>
      <c r="G15" s="2">
        <f t="shared" si="2"/>
        <v>0</v>
      </c>
      <c r="H15" s="2">
        <f t="shared" si="3"/>
        <v>159.75</v>
      </c>
      <c r="I15" s="2"/>
      <c r="J15" s="2">
        <v>798</v>
      </c>
      <c r="K15" s="2">
        <f t="shared" si="0"/>
        <v>1504.5</v>
      </c>
      <c r="L15" s="11">
        <v>1524.75</v>
      </c>
      <c r="M15" s="12">
        <f t="shared" si="4"/>
        <v>-20.25</v>
      </c>
      <c r="O15" s="2">
        <v>213</v>
      </c>
      <c r="Q15" s="2">
        <v>27</v>
      </c>
      <c r="R15" s="20">
        <f t="shared" si="5"/>
        <v>20.25</v>
      </c>
      <c r="S15" t="s">
        <v>117</v>
      </c>
    </row>
    <row r="16" spans="1:19" ht="15.75" x14ac:dyDescent="0.25">
      <c r="A16" s="2" t="s">
        <v>26</v>
      </c>
      <c r="B16" s="2" t="s">
        <v>27</v>
      </c>
      <c r="C16" s="8">
        <v>625.5</v>
      </c>
      <c r="D16" s="2">
        <v>2</v>
      </c>
      <c r="E16" s="2">
        <f t="shared" si="1"/>
        <v>1.5</v>
      </c>
      <c r="F16" s="2">
        <v>0</v>
      </c>
      <c r="G16" s="2">
        <f t="shared" si="2"/>
        <v>0</v>
      </c>
      <c r="H16" s="2">
        <f t="shared" si="3"/>
        <v>129.75</v>
      </c>
      <c r="I16" s="2"/>
      <c r="J16" s="2">
        <v>1254</v>
      </c>
      <c r="K16" s="2">
        <f t="shared" si="0"/>
        <v>2007.75</v>
      </c>
      <c r="L16" s="11">
        <v>2010</v>
      </c>
      <c r="M16" s="12">
        <f t="shared" si="4"/>
        <v>-2.25</v>
      </c>
      <c r="O16" s="2">
        <v>173</v>
      </c>
      <c r="Q16" s="2">
        <v>0</v>
      </c>
      <c r="R16" s="20">
        <f t="shared" si="5"/>
        <v>0</v>
      </c>
    </row>
    <row r="17" spans="1:19" ht="15.75" x14ac:dyDescent="0.25">
      <c r="A17" s="2" t="s">
        <v>28</v>
      </c>
      <c r="B17" s="2" t="s">
        <v>29</v>
      </c>
      <c r="C17" s="8">
        <v>699.75</v>
      </c>
      <c r="D17" s="2">
        <v>8</v>
      </c>
      <c r="E17" s="2">
        <f t="shared" si="1"/>
        <v>6</v>
      </c>
      <c r="F17" s="2">
        <v>0</v>
      </c>
      <c r="G17" s="2">
        <f t="shared" si="2"/>
        <v>0</v>
      </c>
      <c r="H17" s="2">
        <f t="shared" si="3"/>
        <v>18</v>
      </c>
      <c r="I17" s="2"/>
      <c r="J17" s="2">
        <v>684</v>
      </c>
      <c r="K17" s="2">
        <f t="shared" si="0"/>
        <v>1395.75</v>
      </c>
      <c r="L17" s="11">
        <v>1420.5</v>
      </c>
      <c r="M17" s="12">
        <f t="shared" si="4"/>
        <v>-24.75</v>
      </c>
      <c r="O17" s="2">
        <v>24</v>
      </c>
      <c r="Q17" s="2">
        <v>36</v>
      </c>
      <c r="R17" s="20">
        <f t="shared" si="5"/>
        <v>27</v>
      </c>
    </row>
    <row r="18" spans="1:19" ht="15.75" x14ac:dyDescent="0.25">
      <c r="A18" s="2" t="s">
        <v>31</v>
      </c>
      <c r="B18" s="2" t="s">
        <v>30</v>
      </c>
      <c r="C18" s="8">
        <v>21</v>
      </c>
      <c r="D18" s="2">
        <v>1</v>
      </c>
      <c r="E18" s="2">
        <f t="shared" si="1"/>
        <v>0.75</v>
      </c>
      <c r="F18" s="2"/>
      <c r="G18" s="2">
        <f t="shared" si="2"/>
        <v>0</v>
      </c>
      <c r="H18" s="2">
        <f t="shared" si="3"/>
        <v>0</v>
      </c>
      <c r="I18" s="2"/>
      <c r="J18" s="2"/>
      <c r="K18" s="2">
        <f t="shared" si="0"/>
        <v>20.25</v>
      </c>
      <c r="L18" s="11">
        <v>20.25</v>
      </c>
      <c r="M18" s="12">
        <f t="shared" si="4"/>
        <v>0</v>
      </c>
      <c r="O18" s="2">
        <v>0</v>
      </c>
      <c r="Q18" s="2"/>
      <c r="R18" s="20">
        <f t="shared" si="5"/>
        <v>0</v>
      </c>
    </row>
    <row r="19" spans="1:19" ht="15.75" x14ac:dyDescent="0.25">
      <c r="A19" s="2" t="s">
        <v>34</v>
      </c>
      <c r="B19" s="2" t="s">
        <v>33</v>
      </c>
      <c r="C19" s="8">
        <v>1589.25</v>
      </c>
      <c r="D19" s="2">
        <v>16</v>
      </c>
      <c r="E19" s="2">
        <f t="shared" si="1"/>
        <v>12</v>
      </c>
      <c r="F19" s="2">
        <v>0</v>
      </c>
      <c r="G19" s="2">
        <f t="shared" si="2"/>
        <v>0</v>
      </c>
      <c r="H19" s="2">
        <f t="shared" si="3"/>
        <v>267</v>
      </c>
      <c r="I19" s="2"/>
      <c r="J19" s="2">
        <v>2508</v>
      </c>
      <c r="K19" s="2">
        <f t="shared" si="0"/>
        <v>4352.25</v>
      </c>
      <c r="L19" s="11">
        <v>4434.75</v>
      </c>
      <c r="M19" s="12">
        <f t="shared" si="4"/>
        <v>-82.5</v>
      </c>
      <c r="O19" s="2">
        <v>356</v>
      </c>
      <c r="Q19" s="2">
        <v>110</v>
      </c>
      <c r="R19" s="20">
        <f t="shared" si="5"/>
        <v>82.5</v>
      </c>
    </row>
    <row r="20" spans="1:19" ht="15.75" x14ac:dyDescent="0.25">
      <c r="A20" s="2" t="s">
        <v>35</v>
      </c>
      <c r="B20" s="2" t="s">
        <v>36</v>
      </c>
      <c r="C20" s="8">
        <v>1093.5</v>
      </c>
      <c r="D20" s="2"/>
      <c r="E20" s="2">
        <f t="shared" si="1"/>
        <v>0</v>
      </c>
      <c r="F20" s="2"/>
      <c r="G20" s="2">
        <f t="shared" si="2"/>
        <v>0</v>
      </c>
      <c r="H20" s="2">
        <f t="shared" si="3"/>
        <v>63</v>
      </c>
      <c r="I20" s="2"/>
      <c r="J20" s="2">
        <v>912</v>
      </c>
      <c r="K20" s="2">
        <f t="shared" si="0"/>
        <v>2068.5</v>
      </c>
      <c r="L20" s="11">
        <v>2113.5</v>
      </c>
      <c r="M20" s="12">
        <f t="shared" si="4"/>
        <v>-45</v>
      </c>
      <c r="O20" s="2">
        <v>84</v>
      </c>
      <c r="Q20" s="2">
        <v>60</v>
      </c>
      <c r="R20" s="20">
        <f t="shared" si="5"/>
        <v>45</v>
      </c>
      <c r="S20" t="s">
        <v>116</v>
      </c>
    </row>
    <row r="21" spans="1:19" ht="15.75" x14ac:dyDescent="0.25">
      <c r="E21">
        <f t="shared" si="1"/>
        <v>0</v>
      </c>
      <c r="G21">
        <f t="shared" si="2"/>
        <v>0</v>
      </c>
      <c r="K21">
        <f t="shared" ref="K21" si="6">C21-E21+G21+I21+J21</f>
        <v>0</v>
      </c>
      <c r="L21" s="6"/>
      <c r="M21">
        <f t="shared" si="4"/>
        <v>0</v>
      </c>
    </row>
    <row r="22" spans="1:19" ht="15.75" x14ac:dyDescent="0.25">
      <c r="L22" s="6"/>
    </row>
    <row r="23" spans="1:19" ht="15.75" x14ac:dyDescent="0.25">
      <c r="L23" s="6"/>
    </row>
    <row r="24" spans="1:19" ht="15.75" x14ac:dyDescent="0.25">
      <c r="L24" s="6"/>
    </row>
    <row r="25" spans="1:19" x14ac:dyDescent="0.25">
      <c r="E25" t="s">
        <v>98</v>
      </c>
      <c r="F25" s="10" t="s">
        <v>121</v>
      </c>
    </row>
    <row r="26" spans="1:19" x14ac:dyDescent="0.25">
      <c r="L26" s="21"/>
      <c r="M26" t="s">
        <v>105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AE40"/>
  <sheetViews>
    <sheetView tabSelected="1" workbookViewId="0">
      <selection activeCell="A8" sqref="A8:N38"/>
    </sheetView>
  </sheetViews>
  <sheetFormatPr baseColWidth="10" defaultRowHeight="15" x14ac:dyDescent="0.25"/>
  <cols>
    <col min="2" max="2" width="41.140625" bestFit="1" customWidth="1"/>
    <col min="6" max="6" width="24.42578125" bestFit="1" customWidth="1"/>
    <col min="13" max="13" width="12.85546875" bestFit="1" customWidth="1"/>
    <col min="14" max="14" width="16.42578125" bestFit="1" customWidth="1"/>
  </cols>
  <sheetData>
    <row r="5" spans="1:25" x14ac:dyDescent="0.25">
      <c r="C5" s="13">
        <v>44711</v>
      </c>
      <c r="X5" t="s">
        <v>112</v>
      </c>
    </row>
    <row r="6" spans="1:25" x14ac:dyDescent="0.25">
      <c r="C6" s="1"/>
      <c r="X6" t="s">
        <v>108</v>
      </c>
    </row>
    <row r="7" spans="1:25" x14ac:dyDescent="0.25">
      <c r="C7" s="1"/>
      <c r="E7" t="s">
        <v>2</v>
      </c>
      <c r="G7" t="s">
        <v>3</v>
      </c>
      <c r="H7" t="s">
        <v>3</v>
      </c>
      <c r="V7" t="s">
        <v>111</v>
      </c>
      <c r="X7" t="s">
        <v>106</v>
      </c>
    </row>
    <row r="8" spans="1:25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  <c r="V8" t="s">
        <v>107</v>
      </c>
      <c r="W8" t="s">
        <v>103</v>
      </c>
      <c r="X8" t="s">
        <v>107</v>
      </c>
      <c r="Y8" t="s">
        <v>103</v>
      </c>
    </row>
    <row r="9" spans="1:25" x14ac:dyDescent="0.25">
      <c r="F9" t="s">
        <v>82</v>
      </c>
      <c r="G9" t="s">
        <v>82</v>
      </c>
      <c r="H9" t="s">
        <v>85</v>
      </c>
      <c r="O9" s="18"/>
      <c r="V9" t="s">
        <v>100</v>
      </c>
    </row>
    <row r="10" spans="1:25" ht="15.75" x14ac:dyDescent="0.25">
      <c r="A10" s="2" t="s">
        <v>23</v>
      </c>
      <c r="B10" s="2" t="s">
        <v>42</v>
      </c>
      <c r="C10" s="2">
        <v>34.5</v>
      </c>
      <c r="D10" s="2">
        <v>1</v>
      </c>
      <c r="E10" s="2">
        <f>D10*0.75</f>
        <v>0.75</v>
      </c>
      <c r="F10" s="14"/>
      <c r="G10" s="2">
        <f>F10*0.75</f>
        <v>0</v>
      </c>
      <c r="H10" s="22">
        <f>W10</f>
        <v>6.75</v>
      </c>
      <c r="I10" s="2"/>
      <c r="J10" s="2"/>
      <c r="K10" s="5">
        <f>C10-E10+G10+H10+I10+J10</f>
        <v>40.5</v>
      </c>
      <c r="L10" s="4">
        <f>M10+N10</f>
        <v>40.5</v>
      </c>
      <c r="M10" s="2">
        <v>40.5</v>
      </c>
      <c r="N10" s="2">
        <v>0</v>
      </c>
      <c r="O10" s="15">
        <f>L10-K10</f>
        <v>0</v>
      </c>
      <c r="V10" s="2">
        <v>9</v>
      </c>
      <c r="W10" s="22">
        <f>V10*0.75</f>
        <v>6.75</v>
      </c>
      <c r="Y10" s="2">
        <f>X10*0.75</f>
        <v>0</v>
      </c>
    </row>
    <row r="11" spans="1:25" ht="15.75" x14ac:dyDescent="0.25">
      <c r="A11" s="2" t="s">
        <v>12</v>
      </c>
      <c r="B11" s="2" t="s">
        <v>43</v>
      </c>
      <c r="C11" s="2">
        <v>2466.75</v>
      </c>
      <c r="D11" s="2"/>
      <c r="E11" s="2">
        <f t="shared" ref="E11:E37" si="0">D11*0.75</f>
        <v>0</v>
      </c>
      <c r="F11" s="14"/>
      <c r="G11" s="2">
        <f t="shared" ref="G11:G37" si="1">F11*0.75</f>
        <v>0</v>
      </c>
      <c r="H11" s="22">
        <f t="shared" ref="H11:H37" si="2">W11</f>
        <v>4.5</v>
      </c>
      <c r="I11" s="2"/>
      <c r="J11" s="2"/>
      <c r="K11" s="5">
        <f t="shared" ref="K11:K37" si="3">C11-E11+G11+H11+I11+J11</f>
        <v>2471.25</v>
      </c>
      <c r="L11" s="4">
        <f t="shared" ref="L11:L37" si="4">M11+N11</f>
        <v>2471.25</v>
      </c>
      <c r="M11" s="2">
        <v>2471.25</v>
      </c>
      <c r="N11" s="2">
        <v>0</v>
      </c>
      <c r="O11" s="15">
        <f t="shared" ref="O11:O37" si="5">L11-K11</f>
        <v>0</v>
      </c>
      <c r="V11" s="2">
        <v>6</v>
      </c>
      <c r="W11" s="24">
        <f t="shared" ref="W11:W37" si="6">V11*0.75</f>
        <v>4.5</v>
      </c>
      <c r="Y11" s="2">
        <f t="shared" ref="Y11:Y37" si="7">X11*0.75</f>
        <v>0</v>
      </c>
    </row>
    <row r="12" spans="1:25" ht="15.75" x14ac:dyDescent="0.25">
      <c r="A12" s="2" t="s">
        <v>11</v>
      </c>
      <c r="B12" s="2" t="s">
        <v>44</v>
      </c>
      <c r="C12" s="2">
        <v>5214</v>
      </c>
      <c r="D12" s="2">
        <v>1</v>
      </c>
      <c r="E12" s="2">
        <f t="shared" si="0"/>
        <v>0.75</v>
      </c>
      <c r="F12" s="14">
        <v>0</v>
      </c>
      <c r="G12" s="2">
        <f t="shared" si="1"/>
        <v>0</v>
      </c>
      <c r="H12" s="22">
        <f t="shared" si="2"/>
        <v>72</v>
      </c>
      <c r="I12" s="2"/>
      <c r="J12" s="2"/>
      <c r="K12" s="5">
        <f t="shared" si="3"/>
        <v>5285.25</v>
      </c>
      <c r="L12" s="4">
        <f t="shared" si="4"/>
        <v>5283.75</v>
      </c>
      <c r="M12" s="2">
        <v>5267.25</v>
      </c>
      <c r="N12" s="2">
        <v>16.5</v>
      </c>
      <c r="O12" s="15">
        <f t="shared" si="5"/>
        <v>-1.5</v>
      </c>
      <c r="P12" t="s">
        <v>109</v>
      </c>
      <c r="V12" s="2">
        <v>96</v>
      </c>
      <c r="W12" s="22">
        <f t="shared" si="6"/>
        <v>72</v>
      </c>
      <c r="Y12" s="2">
        <f t="shared" si="7"/>
        <v>0</v>
      </c>
    </row>
    <row r="13" spans="1:25" ht="15.75" x14ac:dyDescent="0.25">
      <c r="A13" s="2" t="s">
        <v>14</v>
      </c>
      <c r="B13" s="2" t="s">
        <v>45</v>
      </c>
      <c r="C13" s="2">
        <v>0</v>
      </c>
      <c r="D13" s="2"/>
      <c r="E13" s="2">
        <f t="shared" si="0"/>
        <v>0</v>
      </c>
      <c r="F13" s="14"/>
      <c r="G13" s="2">
        <f t="shared" si="1"/>
        <v>0</v>
      </c>
      <c r="H13" s="22">
        <f t="shared" si="2"/>
        <v>0</v>
      </c>
      <c r="I13" s="2"/>
      <c r="J13" s="2"/>
      <c r="K13" s="5">
        <f t="shared" si="3"/>
        <v>0</v>
      </c>
      <c r="L13" s="4">
        <f t="shared" si="4"/>
        <v>0</v>
      </c>
      <c r="M13" s="2">
        <v>0</v>
      </c>
      <c r="N13" s="2">
        <v>0</v>
      </c>
      <c r="O13" s="15">
        <f t="shared" si="5"/>
        <v>0</v>
      </c>
      <c r="V13" s="2"/>
      <c r="W13" s="24">
        <f t="shared" si="6"/>
        <v>0</v>
      </c>
      <c r="Y13" s="2">
        <f t="shared" si="7"/>
        <v>0</v>
      </c>
    </row>
    <row r="14" spans="1:25" ht="15.75" x14ac:dyDescent="0.25">
      <c r="A14" s="2" t="s">
        <v>71</v>
      </c>
      <c r="B14" s="2" t="s">
        <v>46</v>
      </c>
      <c r="C14" s="2">
        <v>0</v>
      </c>
      <c r="D14" s="2">
        <v>0</v>
      </c>
      <c r="E14" s="2">
        <f t="shared" si="0"/>
        <v>0</v>
      </c>
      <c r="F14" s="14">
        <v>0</v>
      </c>
      <c r="G14" s="2">
        <f t="shared" si="1"/>
        <v>0</v>
      </c>
      <c r="H14" s="22">
        <f t="shared" si="2"/>
        <v>0</v>
      </c>
      <c r="I14" s="2">
        <v>0</v>
      </c>
      <c r="J14" s="2">
        <v>0</v>
      </c>
      <c r="K14" s="5">
        <f t="shared" si="3"/>
        <v>0</v>
      </c>
      <c r="L14" s="4">
        <f t="shared" si="4"/>
        <v>0</v>
      </c>
      <c r="M14" s="2">
        <v>0</v>
      </c>
      <c r="N14" s="2"/>
      <c r="O14" s="15">
        <f t="shared" si="5"/>
        <v>0</v>
      </c>
      <c r="V14" s="2"/>
      <c r="W14" s="22">
        <f t="shared" si="6"/>
        <v>0</v>
      </c>
      <c r="Y14" s="2">
        <f t="shared" si="7"/>
        <v>0</v>
      </c>
    </row>
    <row r="15" spans="1:25" ht="15.75" x14ac:dyDescent="0.25">
      <c r="A15" s="2" t="s">
        <v>72</v>
      </c>
      <c r="B15" s="2" t="s">
        <v>47</v>
      </c>
      <c r="C15" s="2">
        <v>7.5</v>
      </c>
      <c r="D15" s="2">
        <v>0</v>
      </c>
      <c r="E15" s="2">
        <f t="shared" si="0"/>
        <v>0</v>
      </c>
      <c r="F15" s="14">
        <v>0</v>
      </c>
      <c r="G15" s="2">
        <f t="shared" si="1"/>
        <v>0</v>
      </c>
      <c r="H15" s="22">
        <f t="shared" si="2"/>
        <v>2.25</v>
      </c>
      <c r="I15" s="2"/>
      <c r="J15" s="2">
        <v>684</v>
      </c>
      <c r="K15" s="5">
        <f t="shared" si="3"/>
        <v>693.75</v>
      </c>
      <c r="L15" s="4">
        <f t="shared" si="4"/>
        <v>1140.75</v>
      </c>
      <c r="M15" s="2">
        <v>1140.75</v>
      </c>
      <c r="N15" s="2"/>
      <c r="O15" s="25">
        <f t="shared" si="5"/>
        <v>447</v>
      </c>
      <c r="R15" s="10" t="s">
        <v>86</v>
      </c>
      <c r="T15" t="s">
        <v>97</v>
      </c>
      <c r="V15" s="2">
        <v>3</v>
      </c>
      <c r="W15" s="22">
        <f t="shared" si="6"/>
        <v>2.25</v>
      </c>
      <c r="Y15" s="2">
        <f t="shared" si="7"/>
        <v>0</v>
      </c>
    </row>
    <row r="16" spans="1:25" ht="15.75" x14ac:dyDescent="0.25">
      <c r="A16" s="2" t="s">
        <v>73</v>
      </c>
      <c r="B16" s="2" t="s">
        <v>48</v>
      </c>
      <c r="C16" s="2">
        <v>180</v>
      </c>
      <c r="D16" s="2">
        <v>0</v>
      </c>
      <c r="E16" s="2">
        <f t="shared" si="0"/>
        <v>0</v>
      </c>
      <c r="F16" s="14">
        <v>12</v>
      </c>
      <c r="G16" s="2">
        <f t="shared" si="1"/>
        <v>9</v>
      </c>
      <c r="H16" s="22">
        <f t="shared" si="2"/>
        <v>18</v>
      </c>
      <c r="I16" s="2"/>
      <c r="J16" s="2">
        <v>0</v>
      </c>
      <c r="K16" s="5">
        <f t="shared" si="3"/>
        <v>207</v>
      </c>
      <c r="L16" s="4">
        <f t="shared" si="4"/>
        <v>207</v>
      </c>
      <c r="M16" s="2">
        <v>207</v>
      </c>
      <c r="N16" s="2"/>
      <c r="O16" s="15">
        <f t="shared" si="5"/>
        <v>0</v>
      </c>
      <c r="V16" s="2">
        <v>24</v>
      </c>
      <c r="W16" s="22">
        <f t="shared" si="6"/>
        <v>18</v>
      </c>
      <c r="Y16" s="2">
        <f t="shared" si="7"/>
        <v>0</v>
      </c>
    </row>
    <row r="17" spans="1:31" ht="15.75" x14ac:dyDescent="0.25">
      <c r="A17" s="2" t="s">
        <v>16</v>
      </c>
      <c r="B17" s="7" t="s">
        <v>49</v>
      </c>
      <c r="C17" s="2">
        <v>75.75</v>
      </c>
      <c r="D17" s="2"/>
      <c r="E17" s="2">
        <f t="shared" si="0"/>
        <v>0</v>
      </c>
      <c r="F17" s="14">
        <v>12</v>
      </c>
      <c r="G17" s="2">
        <f t="shared" si="1"/>
        <v>9</v>
      </c>
      <c r="H17" s="22">
        <f t="shared" si="2"/>
        <v>0</v>
      </c>
      <c r="I17" s="2"/>
      <c r="J17" s="2"/>
      <c r="K17" s="5">
        <f t="shared" si="3"/>
        <v>84.75</v>
      </c>
      <c r="L17" s="4">
        <f t="shared" si="4"/>
        <v>85</v>
      </c>
      <c r="M17" s="2">
        <v>70.75</v>
      </c>
      <c r="N17" s="2">
        <v>14.25</v>
      </c>
      <c r="O17" s="15">
        <f t="shared" si="5"/>
        <v>0.25</v>
      </c>
      <c r="V17" s="2">
        <v>0</v>
      </c>
      <c r="W17" s="22">
        <f t="shared" si="6"/>
        <v>0</v>
      </c>
      <c r="Y17" s="24">
        <f t="shared" si="7"/>
        <v>0</v>
      </c>
    </row>
    <row r="18" spans="1:31" s="23" customFormat="1" ht="15.75" x14ac:dyDescent="0.25">
      <c r="A18" s="3" t="s">
        <v>74</v>
      </c>
      <c r="B18" s="7" t="s">
        <v>50</v>
      </c>
      <c r="C18" s="3">
        <v>133.5</v>
      </c>
      <c r="D18" s="3">
        <v>7</v>
      </c>
      <c r="E18" s="3">
        <f t="shared" si="0"/>
        <v>5.25</v>
      </c>
      <c r="F18" s="16">
        <v>12</v>
      </c>
      <c r="G18" s="3">
        <f t="shared" si="1"/>
        <v>9</v>
      </c>
      <c r="H18" s="22">
        <f t="shared" si="2"/>
        <v>11.25</v>
      </c>
      <c r="I18" s="3"/>
      <c r="J18" s="3"/>
      <c r="K18" s="11">
        <f t="shared" si="3"/>
        <v>148.5</v>
      </c>
      <c r="L18" s="17">
        <f t="shared" si="4"/>
        <v>148.5</v>
      </c>
      <c r="M18" s="3">
        <v>148.5</v>
      </c>
      <c r="N18" s="3"/>
      <c r="O18" s="15">
        <f t="shared" si="5"/>
        <v>0</v>
      </c>
      <c r="P18" s="33"/>
      <c r="Q18" s="33"/>
      <c r="R18" s="33"/>
      <c r="S18" s="33"/>
      <c r="T18" s="33"/>
      <c r="U18" s="33"/>
      <c r="V18" s="3">
        <v>15</v>
      </c>
      <c r="W18" s="3">
        <f t="shared" si="6"/>
        <v>11.25</v>
      </c>
      <c r="X18" s="33"/>
      <c r="Y18" s="3">
        <f t="shared" si="7"/>
        <v>0</v>
      </c>
      <c r="Z18" s="33"/>
      <c r="AA18" s="33"/>
      <c r="AB18" s="33"/>
      <c r="AC18" s="33"/>
      <c r="AD18" s="33"/>
      <c r="AE18" s="33"/>
    </row>
    <row r="19" spans="1:31" ht="15.75" x14ac:dyDescent="0.25">
      <c r="A19" s="2" t="s">
        <v>21</v>
      </c>
      <c r="B19" s="7" t="s">
        <v>51</v>
      </c>
      <c r="C19" s="2">
        <v>0</v>
      </c>
      <c r="D19" s="2"/>
      <c r="E19" s="2">
        <f t="shared" si="0"/>
        <v>0</v>
      </c>
      <c r="F19" s="14">
        <v>0</v>
      </c>
      <c r="G19" s="2">
        <f t="shared" si="1"/>
        <v>0</v>
      </c>
      <c r="H19" s="22">
        <f t="shared" si="2"/>
        <v>0</v>
      </c>
      <c r="I19" s="2"/>
      <c r="J19" s="2"/>
      <c r="K19" s="5">
        <f t="shared" si="3"/>
        <v>0</v>
      </c>
      <c r="L19" s="4">
        <f t="shared" si="4"/>
        <v>0</v>
      </c>
      <c r="M19" s="2">
        <v>0</v>
      </c>
      <c r="N19" s="2">
        <v>0</v>
      </c>
      <c r="O19" s="15">
        <f t="shared" si="5"/>
        <v>0</v>
      </c>
      <c r="V19" s="2">
        <v>0</v>
      </c>
      <c r="W19" s="24">
        <f t="shared" si="6"/>
        <v>0</v>
      </c>
      <c r="Y19" s="24">
        <f t="shared" si="7"/>
        <v>0</v>
      </c>
    </row>
    <row r="20" spans="1:31" ht="15.75" x14ac:dyDescent="0.25">
      <c r="A20" s="2" t="s">
        <v>76</v>
      </c>
      <c r="B20" s="2" t="s">
        <v>53</v>
      </c>
      <c r="C20" s="2">
        <v>135.75</v>
      </c>
      <c r="D20" s="2"/>
      <c r="E20" s="2">
        <f t="shared" si="0"/>
        <v>0</v>
      </c>
      <c r="F20" s="14">
        <v>36</v>
      </c>
      <c r="G20" s="2">
        <f t="shared" si="1"/>
        <v>27</v>
      </c>
      <c r="H20" s="22">
        <f t="shared" si="2"/>
        <v>9</v>
      </c>
      <c r="I20" s="2"/>
      <c r="J20" s="2"/>
      <c r="K20" s="5">
        <f t="shared" si="3"/>
        <v>171.75</v>
      </c>
      <c r="L20" s="4">
        <f t="shared" si="4"/>
        <v>169.5</v>
      </c>
      <c r="M20" s="2">
        <v>126.75</v>
      </c>
      <c r="N20" s="2">
        <v>42.75</v>
      </c>
      <c r="O20" s="26">
        <f t="shared" si="5"/>
        <v>-2.25</v>
      </c>
      <c r="P20" t="s">
        <v>125</v>
      </c>
      <c r="Q20" t="s">
        <v>126</v>
      </c>
      <c r="R20" t="s">
        <v>70</v>
      </c>
      <c r="V20" s="2">
        <v>12</v>
      </c>
      <c r="W20" s="22">
        <f t="shared" si="6"/>
        <v>9</v>
      </c>
      <c r="Y20" s="2">
        <f t="shared" si="7"/>
        <v>0</v>
      </c>
    </row>
    <row r="21" spans="1:31" ht="15.75" x14ac:dyDescent="0.25">
      <c r="A21" s="34" t="s">
        <v>17</v>
      </c>
      <c r="B21" s="34" t="s">
        <v>52</v>
      </c>
      <c r="C21" s="34">
        <v>29.25</v>
      </c>
      <c r="D21" s="34">
        <v>0</v>
      </c>
      <c r="E21" s="34">
        <f t="shared" si="0"/>
        <v>0</v>
      </c>
      <c r="F21" s="35">
        <v>6</v>
      </c>
      <c r="G21" s="34">
        <f t="shared" si="1"/>
        <v>4.5</v>
      </c>
      <c r="H21" s="34">
        <f t="shared" si="2"/>
        <v>2.25</v>
      </c>
      <c r="I21" s="34"/>
      <c r="J21" s="34"/>
      <c r="K21" s="36">
        <f t="shared" si="3"/>
        <v>36</v>
      </c>
      <c r="L21" s="37">
        <f t="shared" si="4"/>
        <v>18</v>
      </c>
      <c r="M21" s="34">
        <v>0</v>
      </c>
      <c r="N21" s="34">
        <v>18</v>
      </c>
      <c r="O21" s="38">
        <f>L21-K21</f>
        <v>-18</v>
      </c>
      <c r="P21" s="39"/>
      <c r="Q21" s="39"/>
      <c r="R21" s="39"/>
      <c r="S21" s="39"/>
      <c r="T21" s="39"/>
      <c r="U21" s="39"/>
      <c r="V21" s="34">
        <v>3</v>
      </c>
      <c r="W21" s="34">
        <f t="shared" si="6"/>
        <v>2.25</v>
      </c>
      <c r="X21" s="39"/>
      <c r="Y21" s="34">
        <f t="shared" si="7"/>
        <v>0</v>
      </c>
    </row>
    <row r="22" spans="1:31" ht="15.75" x14ac:dyDescent="0.25">
      <c r="A22" s="2" t="s">
        <v>32</v>
      </c>
      <c r="B22" s="3" t="s">
        <v>54</v>
      </c>
      <c r="C22" s="3">
        <v>0</v>
      </c>
      <c r="D22" s="3"/>
      <c r="E22" s="3">
        <f t="shared" si="0"/>
        <v>0</v>
      </c>
      <c r="F22" s="16"/>
      <c r="G22" s="3">
        <f t="shared" si="1"/>
        <v>0</v>
      </c>
      <c r="H22" s="22">
        <f t="shared" si="2"/>
        <v>0</v>
      </c>
      <c r="I22" s="3"/>
      <c r="J22" s="3"/>
      <c r="K22" s="5">
        <f t="shared" si="3"/>
        <v>0</v>
      </c>
      <c r="L22" s="17">
        <f t="shared" si="4"/>
        <v>0</v>
      </c>
      <c r="M22" s="3">
        <v>0</v>
      </c>
      <c r="N22" s="3">
        <v>0</v>
      </c>
      <c r="O22" s="15">
        <f t="shared" si="5"/>
        <v>0</v>
      </c>
      <c r="V22" s="2"/>
      <c r="W22" s="22">
        <f t="shared" si="6"/>
        <v>0</v>
      </c>
      <c r="Y22" s="2">
        <f t="shared" si="7"/>
        <v>0</v>
      </c>
    </row>
    <row r="23" spans="1:31" ht="15.75" x14ac:dyDescent="0.25">
      <c r="A23" s="2" t="s">
        <v>77</v>
      </c>
      <c r="B23" s="2" t="s">
        <v>55</v>
      </c>
      <c r="C23" s="2">
        <v>1.5</v>
      </c>
      <c r="D23" s="2"/>
      <c r="E23" s="2">
        <f t="shared" si="0"/>
        <v>0</v>
      </c>
      <c r="F23" s="2"/>
      <c r="G23" s="2">
        <f t="shared" si="1"/>
        <v>0</v>
      </c>
      <c r="H23" s="22">
        <f t="shared" si="2"/>
        <v>0</v>
      </c>
      <c r="I23" s="2"/>
      <c r="J23" s="2"/>
      <c r="K23" s="5">
        <f t="shared" si="3"/>
        <v>1.5</v>
      </c>
      <c r="L23" s="4">
        <f t="shared" si="4"/>
        <v>1.5</v>
      </c>
      <c r="M23" s="2">
        <v>1.5</v>
      </c>
      <c r="N23" s="2"/>
      <c r="O23" s="15">
        <f t="shared" si="5"/>
        <v>0</v>
      </c>
      <c r="V23" s="2"/>
      <c r="W23" s="22">
        <f t="shared" si="6"/>
        <v>0</v>
      </c>
      <c r="Y23" s="2">
        <f t="shared" si="7"/>
        <v>0</v>
      </c>
    </row>
    <row r="24" spans="1:31" ht="15.75" x14ac:dyDescent="0.25">
      <c r="A24" s="2" t="s">
        <v>19</v>
      </c>
      <c r="B24" s="3" t="s">
        <v>56</v>
      </c>
      <c r="C24" s="2">
        <v>146.34</v>
      </c>
      <c r="D24" s="2"/>
      <c r="E24" s="2">
        <f t="shared" si="0"/>
        <v>0</v>
      </c>
      <c r="F24" s="14">
        <v>26</v>
      </c>
      <c r="G24" s="2">
        <f t="shared" si="1"/>
        <v>19.5</v>
      </c>
      <c r="H24" s="22">
        <f t="shared" si="2"/>
        <v>0</v>
      </c>
      <c r="I24" s="2"/>
      <c r="J24" s="2"/>
      <c r="K24" s="5">
        <f t="shared" si="3"/>
        <v>165.84</v>
      </c>
      <c r="L24" s="4">
        <f t="shared" si="4"/>
        <v>34.5</v>
      </c>
      <c r="M24" s="2">
        <v>0.75</v>
      </c>
      <c r="N24" s="2">
        <v>33.75</v>
      </c>
      <c r="O24" s="26">
        <f t="shared" si="5"/>
        <v>-131.34</v>
      </c>
      <c r="P24" t="s">
        <v>110</v>
      </c>
      <c r="V24" s="2">
        <v>0</v>
      </c>
      <c r="W24" s="24">
        <f t="shared" si="6"/>
        <v>0</v>
      </c>
      <c r="Y24" s="24">
        <f t="shared" si="7"/>
        <v>0</v>
      </c>
    </row>
    <row r="25" spans="1:31" ht="15.75" x14ac:dyDescent="0.25">
      <c r="A25" s="2" t="s">
        <v>79</v>
      </c>
      <c r="B25" s="3" t="s">
        <v>57</v>
      </c>
      <c r="C25" s="2">
        <v>113.25</v>
      </c>
      <c r="D25" s="2">
        <v>3</v>
      </c>
      <c r="E25" s="2">
        <f t="shared" si="0"/>
        <v>2.25</v>
      </c>
      <c r="F25" s="14">
        <v>24</v>
      </c>
      <c r="G25" s="2">
        <f t="shared" si="1"/>
        <v>18</v>
      </c>
      <c r="H25" s="22">
        <f t="shared" si="2"/>
        <v>0</v>
      </c>
      <c r="I25" s="2"/>
      <c r="J25" s="2">
        <v>5814</v>
      </c>
      <c r="K25" s="5">
        <f t="shared" si="3"/>
        <v>5943</v>
      </c>
      <c r="L25" s="4">
        <f t="shared" si="4"/>
        <v>7685.25</v>
      </c>
      <c r="M25" s="2">
        <v>7685.25</v>
      </c>
      <c r="N25" s="2"/>
      <c r="O25" s="15">
        <f t="shared" si="5"/>
        <v>1742.25</v>
      </c>
      <c r="V25" s="2">
        <v>0</v>
      </c>
      <c r="W25" s="22">
        <f t="shared" si="6"/>
        <v>0</v>
      </c>
      <c r="Y25" s="2">
        <f t="shared" si="7"/>
        <v>0</v>
      </c>
    </row>
    <row r="26" spans="1:31" ht="15.75" x14ac:dyDescent="0.25">
      <c r="A26" s="2" t="s">
        <v>75</v>
      </c>
      <c r="B26" s="3" t="s">
        <v>58</v>
      </c>
      <c r="C26" s="2">
        <v>2.25</v>
      </c>
      <c r="D26" s="2">
        <v>1</v>
      </c>
      <c r="E26" s="2">
        <f t="shared" si="0"/>
        <v>0.75</v>
      </c>
      <c r="F26" s="14">
        <v>0</v>
      </c>
      <c r="G26" s="2">
        <f t="shared" si="1"/>
        <v>0</v>
      </c>
      <c r="H26" s="22">
        <f t="shared" si="2"/>
        <v>0</v>
      </c>
      <c r="I26" s="2"/>
      <c r="J26" s="2"/>
      <c r="K26" s="5">
        <f t="shared" si="3"/>
        <v>1.5</v>
      </c>
      <c r="L26" s="4">
        <f t="shared" si="4"/>
        <v>1.5</v>
      </c>
      <c r="M26" s="2">
        <v>1.5</v>
      </c>
      <c r="N26" s="2"/>
      <c r="O26" s="15">
        <f t="shared" si="5"/>
        <v>0</v>
      </c>
      <c r="V26" s="2"/>
      <c r="W26" s="22">
        <f t="shared" si="6"/>
        <v>0</v>
      </c>
      <c r="Y26" s="2">
        <f t="shared" si="7"/>
        <v>0</v>
      </c>
    </row>
    <row r="27" spans="1:31" ht="15.75" x14ac:dyDescent="0.25">
      <c r="A27" s="2" t="s">
        <v>80</v>
      </c>
      <c r="B27" s="3" t="s">
        <v>59</v>
      </c>
      <c r="C27" s="2">
        <v>34.5</v>
      </c>
      <c r="D27" s="2"/>
      <c r="E27" s="2">
        <f t="shared" si="0"/>
        <v>0</v>
      </c>
      <c r="F27" s="14">
        <v>12</v>
      </c>
      <c r="G27" s="2">
        <f t="shared" si="1"/>
        <v>9</v>
      </c>
      <c r="H27" s="22">
        <f t="shared" si="2"/>
        <v>0</v>
      </c>
      <c r="I27" s="2"/>
      <c r="J27" s="2"/>
      <c r="K27" s="5">
        <f t="shared" si="3"/>
        <v>43.5</v>
      </c>
      <c r="L27" s="4">
        <f t="shared" si="4"/>
        <v>43.5</v>
      </c>
      <c r="M27" s="2">
        <v>0</v>
      </c>
      <c r="N27" s="2">
        <v>43.5</v>
      </c>
      <c r="O27" s="15">
        <f t="shared" si="5"/>
        <v>0</v>
      </c>
      <c r="V27" s="2"/>
      <c r="W27" s="24">
        <f t="shared" si="6"/>
        <v>0</v>
      </c>
      <c r="Y27" s="24">
        <f t="shared" si="7"/>
        <v>0</v>
      </c>
    </row>
    <row r="28" spans="1:31" ht="15.75" x14ac:dyDescent="0.25">
      <c r="A28" s="2" t="s">
        <v>87</v>
      </c>
      <c r="B28" s="3" t="s">
        <v>60</v>
      </c>
      <c r="C28" s="2">
        <v>30</v>
      </c>
      <c r="D28" s="2">
        <v>6</v>
      </c>
      <c r="E28" s="2">
        <f t="shared" si="0"/>
        <v>4.5</v>
      </c>
      <c r="F28" s="14">
        <v>12</v>
      </c>
      <c r="G28" s="2">
        <f t="shared" si="1"/>
        <v>9</v>
      </c>
      <c r="H28" s="22">
        <f t="shared" si="2"/>
        <v>9</v>
      </c>
      <c r="I28" s="2"/>
      <c r="J28" s="2">
        <v>0</v>
      </c>
      <c r="K28" s="5">
        <f t="shared" si="3"/>
        <v>43.5</v>
      </c>
      <c r="L28" s="4">
        <f t="shared" si="4"/>
        <v>486</v>
      </c>
      <c r="M28" s="2">
        <v>486</v>
      </c>
      <c r="N28" s="2"/>
      <c r="O28" s="15">
        <f t="shared" si="5"/>
        <v>442.5</v>
      </c>
      <c r="V28" s="2">
        <v>12</v>
      </c>
      <c r="W28" s="22">
        <f t="shared" si="6"/>
        <v>9</v>
      </c>
      <c r="Y28" s="2">
        <f t="shared" si="7"/>
        <v>0</v>
      </c>
    </row>
    <row r="29" spans="1:31" ht="15.75" x14ac:dyDescent="0.25">
      <c r="A29" s="2" t="s">
        <v>88</v>
      </c>
      <c r="B29" s="3" t="s">
        <v>61</v>
      </c>
      <c r="C29" s="2">
        <v>228</v>
      </c>
      <c r="D29" s="2">
        <v>6</v>
      </c>
      <c r="E29" s="2">
        <f t="shared" si="0"/>
        <v>4.5</v>
      </c>
      <c r="F29" s="14">
        <v>24</v>
      </c>
      <c r="G29" s="2">
        <f t="shared" si="1"/>
        <v>18</v>
      </c>
      <c r="H29" s="22">
        <f t="shared" si="2"/>
        <v>36</v>
      </c>
      <c r="I29" s="2"/>
      <c r="J29" s="2">
        <v>0</v>
      </c>
      <c r="K29" s="5">
        <f t="shared" si="3"/>
        <v>277.5</v>
      </c>
      <c r="L29" s="4">
        <f t="shared" si="4"/>
        <v>241.5</v>
      </c>
      <c r="M29" s="2">
        <v>241.5</v>
      </c>
      <c r="N29" s="2"/>
      <c r="O29" s="15">
        <f t="shared" si="5"/>
        <v>-36</v>
      </c>
      <c r="V29" s="2">
        <v>48</v>
      </c>
      <c r="W29" s="22">
        <f t="shared" si="6"/>
        <v>36</v>
      </c>
      <c r="Y29" s="2">
        <f t="shared" si="7"/>
        <v>0</v>
      </c>
    </row>
    <row r="30" spans="1:31" ht="15.75" x14ac:dyDescent="0.25">
      <c r="A30" s="2" t="s">
        <v>89</v>
      </c>
      <c r="B30" s="3" t="s">
        <v>62</v>
      </c>
      <c r="C30" s="2">
        <v>9</v>
      </c>
      <c r="D30" s="2"/>
      <c r="E30" s="2">
        <f t="shared" si="0"/>
        <v>0</v>
      </c>
      <c r="F30" s="2"/>
      <c r="G30" s="2">
        <f t="shared" si="1"/>
        <v>0</v>
      </c>
      <c r="H30" s="22">
        <f t="shared" si="2"/>
        <v>54</v>
      </c>
      <c r="I30" s="2"/>
      <c r="J30" s="2">
        <v>228</v>
      </c>
      <c r="K30" s="5">
        <f t="shared" si="3"/>
        <v>291</v>
      </c>
      <c r="L30" s="4">
        <f t="shared" si="4"/>
        <v>897</v>
      </c>
      <c r="M30" s="2">
        <v>897</v>
      </c>
      <c r="N30" s="2"/>
      <c r="O30" s="15">
        <f t="shared" si="5"/>
        <v>606</v>
      </c>
      <c r="V30" s="2">
        <v>36</v>
      </c>
      <c r="W30" s="22">
        <f>V30*1.5</f>
        <v>54</v>
      </c>
      <c r="Y30" s="2">
        <f t="shared" si="7"/>
        <v>0</v>
      </c>
    </row>
    <row r="31" spans="1:31" ht="15.75" x14ac:dyDescent="0.25">
      <c r="A31" s="2" t="s">
        <v>90</v>
      </c>
      <c r="B31" s="3" t="s">
        <v>63</v>
      </c>
      <c r="C31" s="2">
        <v>0</v>
      </c>
      <c r="D31" s="2"/>
      <c r="E31" s="2">
        <f t="shared" si="0"/>
        <v>0</v>
      </c>
      <c r="F31" s="2"/>
      <c r="G31" s="2">
        <f t="shared" si="1"/>
        <v>0</v>
      </c>
      <c r="H31" s="22">
        <f t="shared" si="2"/>
        <v>0</v>
      </c>
      <c r="I31" s="2"/>
      <c r="J31" s="2">
        <v>456</v>
      </c>
      <c r="K31" s="5">
        <f t="shared" si="3"/>
        <v>456</v>
      </c>
      <c r="L31" s="4">
        <f t="shared" si="4"/>
        <v>893.25</v>
      </c>
      <c r="M31" s="2">
        <v>893.25</v>
      </c>
      <c r="N31" s="2"/>
      <c r="O31" s="15">
        <f t="shared" si="5"/>
        <v>437.25</v>
      </c>
      <c r="V31" s="2"/>
      <c r="W31" s="22">
        <f t="shared" si="6"/>
        <v>0</v>
      </c>
      <c r="Y31" s="2">
        <f t="shared" si="7"/>
        <v>0</v>
      </c>
    </row>
    <row r="32" spans="1:31" ht="15.75" x14ac:dyDescent="0.25">
      <c r="A32" s="2" t="s">
        <v>91</v>
      </c>
      <c r="B32" s="3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22">
        <f t="shared" si="2"/>
        <v>0</v>
      </c>
      <c r="I32" s="2"/>
      <c r="J32" s="2"/>
      <c r="K32" s="5">
        <f t="shared" si="3"/>
        <v>0</v>
      </c>
      <c r="L32" s="4">
        <f t="shared" si="4"/>
        <v>220.5</v>
      </c>
      <c r="M32" s="2">
        <v>220.5</v>
      </c>
      <c r="N32" s="2"/>
      <c r="O32" s="25">
        <f t="shared" si="5"/>
        <v>220.5</v>
      </c>
      <c r="R32" s="10" t="s">
        <v>96</v>
      </c>
      <c r="V32" s="2"/>
      <c r="W32" s="22">
        <f t="shared" si="6"/>
        <v>0</v>
      </c>
      <c r="Y32" s="2">
        <f t="shared" si="7"/>
        <v>0</v>
      </c>
    </row>
    <row r="33" spans="1:25" ht="15.75" x14ac:dyDescent="0.25">
      <c r="A33" s="2" t="s">
        <v>92</v>
      </c>
      <c r="B33" s="3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22">
        <f t="shared" si="2"/>
        <v>0</v>
      </c>
      <c r="I33" s="2"/>
      <c r="J33" s="2">
        <v>1596</v>
      </c>
      <c r="K33" s="5">
        <f t="shared" si="3"/>
        <v>1596</v>
      </c>
      <c r="L33" s="4">
        <f t="shared" si="4"/>
        <v>1596</v>
      </c>
      <c r="M33" s="2">
        <v>1596</v>
      </c>
      <c r="N33" s="2"/>
      <c r="O33" s="25">
        <f t="shared" si="5"/>
        <v>0</v>
      </c>
      <c r="V33" s="2"/>
      <c r="W33" s="22">
        <f t="shared" si="6"/>
        <v>0</v>
      </c>
      <c r="Y33" s="2">
        <f t="shared" si="7"/>
        <v>0</v>
      </c>
    </row>
    <row r="34" spans="1:25" ht="15.75" x14ac:dyDescent="0.25">
      <c r="A34" s="2" t="s">
        <v>93</v>
      </c>
      <c r="B34" s="3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22">
        <f t="shared" si="2"/>
        <v>0</v>
      </c>
      <c r="I34" s="2"/>
      <c r="J34" s="2">
        <v>228</v>
      </c>
      <c r="K34" s="5">
        <f t="shared" si="3"/>
        <v>228</v>
      </c>
      <c r="L34" s="4">
        <f t="shared" si="4"/>
        <v>228</v>
      </c>
      <c r="M34" s="2">
        <v>228</v>
      </c>
      <c r="N34" s="2"/>
      <c r="O34" s="25">
        <f t="shared" si="5"/>
        <v>0</v>
      </c>
      <c r="V34" s="2"/>
      <c r="W34" s="22">
        <f t="shared" si="6"/>
        <v>0</v>
      </c>
      <c r="Y34" s="2">
        <f t="shared" si="7"/>
        <v>0</v>
      </c>
    </row>
    <row r="35" spans="1:25" ht="15.75" x14ac:dyDescent="0.25">
      <c r="A35" s="2" t="s">
        <v>94</v>
      </c>
      <c r="B35" s="3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22">
        <f t="shared" si="2"/>
        <v>0</v>
      </c>
      <c r="I35" s="2"/>
      <c r="J35" s="2">
        <v>342</v>
      </c>
      <c r="K35" s="5">
        <f t="shared" si="3"/>
        <v>342</v>
      </c>
      <c r="L35" s="4">
        <f t="shared" si="4"/>
        <v>342</v>
      </c>
      <c r="M35" s="2">
        <v>342</v>
      </c>
      <c r="N35" s="2"/>
      <c r="O35" s="25">
        <f t="shared" si="5"/>
        <v>0</v>
      </c>
      <c r="V35" s="2"/>
      <c r="W35" s="22">
        <f t="shared" si="6"/>
        <v>0</v>
      </c>
      <c r="Y35" s="2">
        <f t="shared" si="7"/>
        <v>0</v>
      </c>
    </row>
    <row r="36" spans="1:25" ht="15.75" x14ac:dyDescent="0.25">
      <c r="A36" s="28" t="s">
        <v>95</v>
      </c>
      <c r="B36" s="29" t="s">
        <v>69</v>
      </c>
      <c r="C36" s="28"/>
      <c r="D36" s="28"/>
      <c r="E36" s="2">
        <f t="shared" si="0"/>
        <v>0</v>
      </c>
      <c r="F36" s="28"/>
      <c r="G36" s="2">
        <f t="shared" si="1"/>
        <v>0</v>
      </c>
      <c r="H36" s="22">
        <f t="shared" si="2"/>
        <v>0</v>
      </c>
      <c r="I36" s="28"/>
      <c r="J36" s="28">
        <v>228</v>
      </c>
      <c r="K36" s="5">
        <f t="shared" si="3"/>
        <v>228</v>
      </c>
      <c r="L36" s="4">
        <f t="shared" si="4"/>
        <v>228</v>
      </c>
      <c r="M36" s="28">
        <v>228</v>
      </c>
      <c r="N36" s="28"/>
      <c r="O36" s="25">
        <f t="shared" si="5"/>
        <v>0</v>
      </c>
      <c r="V36" s="2"/>
      <c r="W36" s="22">
        <f t="shared" si="6"/>
        <v>0</v>
      </c>
      <c r="Y36" s="2">
        <f t="shared" si="7"/>
        <v>0</v>
      </c>
    </row>
    <row r="37" spans="1:25" ht="15.75" x14ac:dyDescent="0.25">
      <c r="A37" s="29" t="s">
        <v>113</v>
      </c>
      <c r="B37" s="29" t="s">
        <v>114</v>
      </c>
      <c r="C37" s="28"/>
      <c r="D37" s="28"/>
      <c r="E37" s="28">
        <f t="shared" si="0"/>
        <v>0</v>
      </c>
      <c r="F37" s="28"/>
      <c r="G37" s="28">
        <f t="shared" si="1"/>
        <v>0</v>
      </c>
      <c r="H37" s="31">
        <f t="shared" si="2"/>
        <v>0</v>
      </c>
      <c r="I37" s="28"/>
      <c r="J37" s="28"/>
      <c r="K37" s="32">
        <f t="shared" si="3"/>
        <v>0</v>
      </c>
      <c r="L37" s="4">
        <f t="shared" si="4"/>
        <v>0</v>
      </c>
      <c r="M37" s="28"/>
      <c r="N37" s="28"/>
      <c r="O37" s="25">
        <f t="shared" si="5"/>
        <v>0</v>
      </c>
      <c r="V37" s="2"/>
      <c r="W37" s="22">
        <f t="shared" si="6"/>
        <v>0</v>
      </c>
      <c r="Y37" s="2">
        <f t="shared" si="7"/>
        <v>0</v>
      </c>
    </row>
    <row r="38" spans="1:25" x14ac:dyDescent="0.25">
      <c r="A38" s="3"/>
      <c r="B38" s="3" t="s">
        <v>124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v>684</v>
      </c>
      <c r="N38" s="2"/>
      <c r="O38" s="2"/>
    </row>
    <row r="40" spans="1:25" x14ac:dyDescent="0.25">
      <c r="B40" t="s">
        <v>78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2022-06-02T12:24:01Z</cp:lastPrinted>
  <dcterms:created xsi:type="dcterms:W3CDTF">2022-01-12T08:57:28Z</dcterms:created>
  <dcterms:modified xsi:type="dcterms:W3CDTF">2022-06-02T15:10:01Z</dcterms:modified>
</cp:coreProperties>
</file>