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D48CF6FE-19EB-48D0-A5ED-83726FDC452A}" xr6:coauthVersionLast="47" xr6:coauthVersionMax="47" xr10:uidLastSave="{00000000-0000-0000-0000-000000000000}"/>
  <bookViews>
    <workbookView xWindow="3640" yWindow="3640" windowWidth="28800" windowHeight="15370" xr2:uid="{9322B943-DBD5-4A96-8B60-E1A483E2986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5" i="1"/>
  <c r="C75" i="1"/>
  <c r="C77" i="1"/>
  <c r="D77" i="1" s="1"/>
  <c r="C73" i="1"/>
  <c r="D73" i="1" s="1"/>
  <c r="C67" i="1"/>
  <c r="D67" i="1" s="1"/>
  <c r="C66" i="1"/>
  <c r="D66" i="1" s="1"/>
  <c r="C65" i="1"/>
  <c r="D65" i="1" s="1"/>
  <c r="C60" i="1"/>
  <c r="D60" i="1" s="1"/>
  <c r="C59" i="1"/>
  <c r="D59" i="1" s="1"/>
  <c r="C58" i="1"/>
  <c r="C57" i="1"/>
  <c r="D57" i="1" s="1"/>
  <c r="C56" i="1"/>
  <c r="D56" i="1" s="1"/>
  <c r="C55" i="1"/>
  <c r="D55" i="1" s="1"/>
  <c r="C54" i="1"/>
  <c r="D54" i="1" s="1"/>
  <c r="C53" i="1"/>
  <c r="D53" i="1" s="1"/>
  <c r="C52" i="1"/>
  <c r="D52" i="1" s="1"/>
  <c r="C50" i="1"/>
  <c r="D50" i="1" s="1"/>
  <c r="C49" i="1"/>
  <c r="C48" i="1"/>
  <c r="D48" i="1" s="1"/>
  <c r="C47" i="1"/>
  <c r="Y27" i="1"/>
  <c r="Y43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F83" i="1"/>
  <c r="F97" i="1" s="1"/>
  <c r="F84" i="1"/>
  <c r="F85" i="1"/>
  <c r="F86" i="1"/>
  <c r="F87" i="1"/>
  <c r="F88" i="1"/>
  <c r="F89" i="1"/>
  <c r="F90" i="1"/>
  <c r="F91" i="1"/>
  <c r="F92" i="1"/>
  <c r="F93" i="1"/>
  <c r="F94" i="1"/>
  <c r="F95" i="1"/>
  <c r="F79" i="1"/>
  <c r="F62" i="1"/>
  <c r="F82" i="1"/>
  <c r="G20" i="1"/>
  <c r="G14" i="1"/>
  <c r="G17" i="1"/>
  <c r="G10" i="1"/>
  <c r="D95" i="1"/>
  <c r="D94" i="1"/>
  <c r="D93" i="1"/>
  <c r="D92" i="1"/>
  <c r="D91" i="1"/>
  <c r="D90" i="1"/>
  <c r="D89" i="1"/>
  <c r="G97" i="1"/>
  <c r="D88" i="1"/>
  <c r="D87" i="1"/>
  <c r="C97" i="1"/>
  <c r="D86" i="1"/>
  <c r="D85" i="1"/>
  <c r="D84" i="1"/>
  <c r="D83" i="1"/>
  <c r="D82" i="1"/>
  <c r="G79" i="1"/>
  <c r="D76" i="1"/>
  <c r="D74" i="1"/>
  <c r="D72" i="1"/>
  <c r="D70" i="1"/>
  <c r="D69" i="1"/>
  <c r="D68" i="1"/>
  <c r="G62" i="1"/>
  <c r="D58" i="1"/>
  <c r="D49" i="1"/>
  <c r="D47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Y40" i="1"/>
  <c r="G40" i="1"/>
  <c r="Y39" i="1"/>
  <c r="G39" i="1"/>
  <c r="Y36" i="1"/>
  <c r="G36" i="1"/>
  <c r="Y38" i="1"/>
  <c r="G38" i="1"/>
  <c r="Y37" i="1"/>
  <c r="G37" i="1"/>
  <c r="Y35" i="1"/>
  <c r="G35" i="1"/>
  <c r="Y34" i="1"/>
  <c r="G34" i="1"/>
  <c r="Y33" i="1"/>
  <c r="G33" i="1"/>
  <c r="Y32" i="1"/>
  <c r="G32" i="1"/>
  <c r="Y31" i="1"/>
  <c r="G31" i="1"/>
  <c r="Y30" i="1"/>
  <c r="G30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C51" i="1" s="1"/>
  <c r="D51" i="1" s="1"/>
  <c r="J26" i="1"/>
  <c r="I26" i="1"/>
  <c r="G24" i="1"/>
  <c r="G23" i="1"/>
  <c r="G22" i="1"/>
  <c r="G21" i="1"/>
  <c r="G19" i="1"/>
  <c r="G18" i="1"/>
  <c r="G16" i="1"/>
  <c r="G15" i="1"/>
  <c r="G13" i="1"/>
  <c r="G12" i="1"/>
  <c r="G11" i="1"/>
  <c r="G9" i="1"/>
  <c r="G8" i="1"/>
  <c r="G7" i="1"/>
  <c r="G6" i="1"/>
  <c r="Y5" i="1"/>
  <c r="G5" i="1"/>
  <c r="Z26" i="1" l="1"/>
  <c r="C79" i="1"/>
  <c r="C62" i="1"/>
  <c r="Y26" i="1"/>
  <c r="D97" i="1"/>
  <c r="D62" i="1"/>
  <c r="D79" i="1"/>
  <c r="Y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Johanna Brust</author>
  </authors>
  <commentList>
    <comment ref="S2" authorId="0" shapeId="0" xr:uid="{A0DE2240-5618-4BA9-9FAB-A6169AE70417}">
      <text>
        <r>
          <rPr>
            <b/>
            <sz val="9"/>
            <color indexed="81"/>
            <rFont val="Tahoma"/>
            <charset val="1"/>
          </rPr>
          <t>Johanna Brust:</t>
        </r>
        <r>
          <rPr>
            <sz val="9"/>
            <color indexed="81"/>
            <rFont val="Tahoma"/>
            <charset val="1"/>
          </rPr>
          <t xml:space="preserve">
TTA15658</t>
        </r>
      </text>
    </comment>
    <comment ref="T2" authorId="0" shapeId="0" xr:uid="{0E394C62-D76B-49F1-9E24-223EF42AEB11}">
      <text>
        <r>
          <rPr>
            <b/>
            <sz val="9"/>
            <color indexed="81"/>
            <rFont val="Tahoma"/>
            <charset val="1"/>
          </rPr>
          <t>Johanna Brust:</t>
        </r>
        <r>
          <rPr>
            <sz val="9"/>
            <color indexed="81"/>
            <rFont val="Tahoma"/>
            <charset val="1"/>
          </rPr>
          <t xml:space="preserve">
TTA15660</t>
        </r>
      </text>
    </comment>
    <comment ref="U2" authorId="0" shapeId="0" xr:uid="{2A28CDDD-014E-4687-93B2-0EC7BBEF63C4}">
      <text>
        <r>
          <rPr>
            <b/>
            <sz val="9"/>
            <color indexed="81"/>
            <rFont val="Tahoma"/>
            <charset val="1"/>
          </rPr>
          <t>Johanna Brust:</t>
        </r>
        <r>
          <rPr>
            <sz val="9"/>
            <color indexed="81"/>
            <rFont val="Tahoma"/>
            <charset val="1"/>
          </rPr>
          <t xml:space="preserve">
TTA15661</t>
        </r>
      </text>
    </comment>
    <comment ref="V2" authorId="0" shapeId="0" xr:uid="{326CDA65-03D2-4E3A-80E7-80639300E319}">
      <text>
        <r>
          <rPr>
            <b/>
            <sz val="9"/>
            <color indexed="81"/>
            <rFont val="Tahoma"/>
            <charset val="1"/>
          </rPr>
          <t>Johanna Brust:</t>
        </r>
        <r>
          <rPr>
            <sz val="9"/>
            <color indexed="81"/>
            <rFont val="Tahoma"/>
            <charset val="1"/>
          </rPr>
          <t xml:space="preserve">
TTA15659</t>
        </r>
      </text>
    </comment>
  </commentList>
</comments>
</file>

<file path=xl/sharedStrings.xml><?xml version="1.0" encoding="utf-8"?>
<sst xmlns="http://schemas.openxmlformats.org/spreadsheetml/2006/main" count="263" uniqueCount="101">
  <si>
    <t>Code</t>
  </si>
  <si>
    <t>Vintage</t>
  </si>
  <si>
    <t>Case</t>
  </si>
  <si>
    <t>Bottle</t>
  </si>
  <si>
    <t>Selling Price / bottle</t>
  </si>
  <si>
    <t>Buying Price / bottle</t>
  </si>
  <si>
    <t>Total Allocated</t>
  </si>
  <si>
    <t>Hedonism</t>
  </si>
  <si>
    <t>Howard Bilton</t>
  </si>
  <si>
    <t>L'Assemblage</t>
  </si>
  <si>
    <t>Loki</t>
  </si>
  <si>
    <t>Nickolls &amp; Perks</t>
  </si>
  <si>
    <t>Noble Rot</t>
  </si>
  <si>
    <t>Orbit Wines</t>
  </si>
  <si>
    <t>The Wine Company</t>
  </si>
  <si>
    <t>Sheldons</t>
  </si>
  <si>
    <t>Armit</t>
  </si>
  <si>
    <t>Bancroft</t>
  </si>
  <si>
    <t>Bon Coeur</t>
  </si>
  <si>
    <t>Jeroboams (formerly Laytons)</t>
  </si>
  <si>
    <t>Maison Colombier</t>
  </si>
  <si>
    <t>Total Bottles per SKU</t>
  </si>
  <si>
    <t xml:space="preserve">DOMAINE AF GROS, Côte d'Or </t>
  </si>
  <si>
    <t>Domaine AF Gros Bourgogne Pinot Noir</t>
  </si>
  <si>
    <t>Domaine AF Gros Bourgogne Hautes Côtes de Nuits Rouge</t>
  </si>
  <si>
    <t>Domaine AF Gros Bourgogne Hautes Côtes de Nuits Blanc</t>
  </si>
  <si>
    <t>Domaine AF Gros Savigny Les Beaune 1er Cru Le Clos Des Guettes</t>
  </si>
  <si>
    <t>Domaine AF Gros Beaune 1er Cru 'Les Boucherottes'</t>
  </si>
  <si>
    <t>Domaine AF Gros Beaune 1er Cru Les Montrevenots Blanc</t>
  </si>
  <si>
    <t>Domaine AF Gros Chambolle-Musigny</t>
  </si>
  <si>
    <t>Domaine AF Gros Vosne Romanée 'Aux Reas'</t>
  </si>
  <si>
    <t>Domaine AF Gros Vosne Romanée 'Les Chalandins'</t>
  </si>
  <si>
    <t>Domaine AF Gros Pommard 1er Cru 'Les Arvelets'</t>
  </si>
  <si>
    <t>Domaine AF Gros Pommard 1er Cru 'Les Pezerolles'</t>
  </si>
  <si>
    <t>Domaine AF Gros Echezeaux Grand Cru</t>
  </si>
  <si>
    <t>Domaine AF Gros Richebourg Grand Cru</t>
  </si>
  <si>
    <t>Domaine AF Gros Richebourg Grand Cru Magnums</t>
  </si>
  <si>
    <t>Domaine AF Gros Richebourg Grand Cru Jeroboam</t>
  </si>
  <si>
    <t>Total Bottles per Customer</t>
  </si>
  <si>
    <t xml:space="preserve">MAISON PARENT-GROS, Côte d'Or </t>
  </si>
  <si>
    <t>AF Gros Ladiox La Toppe d'Avignon</t>
  </si>
  <si>
    <t>AF Gros Côte de Nuits Villages</t>
  </si>
  <si>
    <t>AF Gros Gevrey Chambertin</t>
  </si>
  <si>
    <t>AF Gros Gevrey Chambertin Magnums</t>
  </si>
  <si>
    <t>AF Gros Gevrey Chambertin 1er Cru 'La Combe Au Moine'</t>
  </si>
  <si>
    <t>AF Gros Chambolle Musigny 1er Cru 'Aux Echanges'</t>
  </si>
  <si>
    <t>AF Gros Vosne Romanee 1er Cru 'Les Suchots'</t>
  </si>
  <si>
    <t>AF Gros Pommard 1er Cru 'La Chaniere' Magnums</t>
  </si>
  <si>
    <t>AF Gros Clos Vougeot Grand Cru</t>
  </si>
  <si>
    <t>AF Gros Charmes-Chambertin</t>
  </si>
  <si>
    <t>Order Number</t>
  </si>
  <si>
    <t>Bottles</t>
  </si>
  <si>
    <t>Cases (6)</t>
  </si>
  <si>
    <t>Invoice Total</t>
  </si>
  <si>
    <t>DOMAINE AF GROS Allocations</t>
  </si>
  <si>
    <t>DOMAINE AF GROS GRAND TOTAL</t>
  </si>
  <si>
    <t>MAISON PARENT-GROS Allocations</t>
  </si>
  <si>
    <t>MAISON PARENT-GROS GRAND TOTAL</t>
  </si>
  <si>
    <t>payment terms (as per Caroline)</t>
  </si>
  <si>
    <t>TOTAL PER CUSTOMER</t>
  </si>
  <si>
    <t>€1000 before collection; balance at 60 days</t>
  </si>
  <si>
    <t>100% before collection</t>
  </si>
  <si>
    <t>60 days from collection</t>
  </si>
  <si>
    <t>Grand Total</t>
  </si>
  <si>
    <t>Domaine AF Gros Moulin-à-Vent En Mortperay</t>
  </si>
  <si>
    <t>Domaine AF Gros Signature</t>
  </si>
  <si>
    <t>Domaine AF Gros Clos Vougeot</t>
  </si>
  <si>
    <t>Domaine AF Gros Pommard 1er Cru 'Les Chanlins'</t>
  </si>
  <si>
    <t>Domaine AF Gros Vosne Romanée 'Maizieres'</t>
  </si>
  <si>
    <t>Jeroboams (Laytons)</t>
  </si>
  <si>
    <t xml:space="preserve">AF Gros Pommard 1er Cru 'La Chaniere' </t>
  </si>
  <si>
    <t xml:space="preserve">Jeroboams (Laytons) </t>
  </si>
  <si>
    <t>allocation confirmed</t>
  </si>
  <si>
    <t>allocation unconfirmed</t>
  </si>
  <si>
    <t>PO0064937</t>
  </si>
  <si>
    <t>own collection</t>
  </si>
  <si>
    <t>ABS groupage</t>
  </si>
  <si>
    <t>allocation</t>
  </si>
  <si>
    <t>transport</t>
  </si>
  <si>
    <t>unconfirmed</t>
  </si>
  <si>
    <t>confirmed</t>
  </si>
  <si>
    <t>ABS</t>
  </si>
  <si>
    <t>own</t>
  </si>
  <si>
    <t>PO-23100009</t>
  </si>
  <si>
    <t>want extras</t>
  </si>
  <si>
    <t>Own</t>
  </si>
  <si>
    <t>Howard Ripley</t>
  </si>
  <si>
    <t>Armit Wines</t>
  </si>
  <si>
    <t>Jeroboams</t>
  </si>
  <si>
    <t>POs</t>
  </si>
  <si>
    <t>?</t>
  </si>
  <si>
    <t>received</t>
  </si>
  <si>
    <t>NOBLE ROT</t>
  </si>
  <si>
    <t>Total € per customer</t>
  </si>
  <si>
    <t>€</t>
  </si>
  <si>
    <t>bottles</t>
  </si>
  <si>
    <t xml:space="preserve">     </t>
  </si>
  <si>
    <t>ABS Stock additional</t>
  </si>
  <si>
    <t>ABS EX Sheldons</t>
  </si>
  <si>
    <t>Total order ABS GROUPAGE</t>
  </si>
  <si>
    <t>On the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</si>
</sst>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textRotation="90"/>
    </xf>
    <xf numFmtId="0" fontId="2" fillId="2" borderId="1" xfId="0" applyFont="1" applyFill="1" applyBorder="1" applyAlignment="1">
      <alignment horizontal="center" vertical="top" textRotation="90"/>
    </xf>
    <xf numFmtId="0" fontId="2" fillId="3" borderId="1" xfId="0" applyFont="1" applyFill="1" applyBorder="1" applyAlignment="1">
      <alignment horizontal="center" vertical="top" textRotation="90"/>
    </xf>
    <xf numFmtId="0" fontId="0" fillId="0" borderId="2" xfId="0" applyBorder="1"/>
    <xf numFmtId="0" fontId="3" fillId="4" borderId="3" xfId="0" applyFont="1" applyFill="1" applyBorder="1"/>
    <xf numFmtId="164" fontId="0" fillId="0" borderId="0" xfId="0" applyNumberFormat="1"/>
    <xf numFmtId="0" fontId="0" fillId="0" borderId="4" xfId="0" applyBorder="1"/>
    <xf numFmtId="0" fontId="0" fillId="0" borderId="5" xfId="0" applyBorder="1" applyProtection="1">
      <protection locked="0"/>
    </xf>
    <xf numFmtId="0" fontId="0" fillId="5" borderId="6" xfId="0" applyFill="1" applyBorder="1"/>
    <xf numFmtId="0" fontId="0" fillId="0" borderId="6" xfId="0" applyBorder="1" applyAlignment="1">
      <alignment horizontal="center"/>
    </xf>
    <xf numFmtId="164" fontId="0" fillId="0" borderId="6" xfId="0" applyNumberFormat="1" applyBorder="1"/>
    <xf numFmtId="0" fontId="0" fillId="0" borderId="6" xfId="0" applyBorder="1"/>
    <xf numFmtId="0" fontId="0" fillId="6" borderId="7" xfId="0" applyFill="1" applyBorder="1"/>
    <xf numFmtId="0" fontId="0" fillId="5" borderId="8" xfId="0" applyFill="1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6" borderId="6" xfId="0" applyFill="1" applyBorder="1"/>
    <xf numFmtId="0" fontId="0" fillId="6" borderId="0" xfId="0" applyFill="1"/>
    <xf numFmtId="0" fontId="2" fillId="0" borderId="0" xfId="0" applyFont="1"/>
    <xf numFmtId="164" fontId="2" fillId="0" borderId="0" xfId="0" applyNumberFormat="1" applyFont="1"/>
    <xf numFmtId="0" fontId="3" fillId="4" borderId="10" xfId="0" applyFont="1" applyFill="1" applyBorder="1"/>
    <xf numFmtId="164" fontId="1" fillId="0" borderId="6" xfId="0" applyNumberFormat="1" applyFont="1" applyBorder="1"/>
    <xf numFmtId="0" fontId="2" fillId="0" borderId="6" xfId="0" applyFont="1" applyBorder="1"/>
    <xf numFmtId="164" fontId="2" fillId="0" borderId="6" xfId="0" applyNumberFormat="1" applyFont="1" applyBorder="1"/>
    <xf numFmtId="0" fontId="4" fillId="4" borderId="3" xfId="0" applyFont="1" applyFill="1" applyBorder="1"/>
    <xf numFmtId="0" fontId="2" fillId="7" borderId="1" xfId="0" applyFont="1" applyFill="1" applyBorder="1" applyAlignment="1">
      <alignment horizontal="center" vertical="top" textRotation="90"/>
    </xf>
    <xf numFmtId="0" fontId="2" fillId="8" borderId="1" xfId="0" applyFont="1" applyFill="1" applyBorder="1" applyAlignment="1">
      <alignment horizontal="center" vertical="top" textRotation="90"/>
    </xf>
    <xf numFmtId="0" fontId="0" fillId="4" borderId="0" xfId="0" applyFill="1"/>
    <xf numFmtId="0" fontId="0" fillId="9" borderId="0" xfId="0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2" fillId="7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2" fillId="8" borderId="0" xfId="0" applyFont="1" applyFill="1" applyAlignment="1">
      <alignment horizontal="center" vertical="top"/>
    </xf>
    <xf numFmtId="0" fontId="2" fillId="0" borderId="11" xfId="0" applyFont="1" applyBorder="1" applyAlignment="1">
      <alignment horizontal="center" vertical="top" textRotation="90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9" borderId="11" xfId="0" applyFont="1" applyFill="1" applyBorder="1" applyAlignment="1">
      <alignment horizontal="center" vertical="top" textRotation="90"/>
    </xf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2" fillId="10" borderId="11" xfId="0" applyFont="1" applyFill="1" applyBorder="1" applyAlignment="1">
      <alignment horizontal="center" vertical="top" textRotation="90"/>
    </xf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1" borderId="0" xfId="0" applyFill="1"/>
    <xf numFmtId="0" fontId="0" fillId="12" borderId="0" xfId="0" applyFill="1"/>
    <xf numFmtId="0" fontId="2" fillId="0" borderId="1" xfId="0" applyFont="1" applyBorder="1"/>
    <xf numFmtId="164" fontId="9" fillId="13" borderId="6" xfId="0" applyNumberFormat="1" applyFont="1" applyFill="1" applyBorder="1"/>
    <xf numFmtId="164" fontId="0" fillId="13" borderId="6" xfId="0" applyNumberFormat="1" applyFill="1" applyBorder="1"/>
    <xf numFmtId="0" fontId="5" fillId="6" borderId="0" xfId="0" applyFont="1" applyFill="1"/>
    <xf numFmtId="0" fontId="2" fillId="8" borderId="12" xfId="0" applyFont="1" applyFill="1" applyBorder="1" applyAlignment="1">
      <alignment horizontal="center" vertical="top" textRotation="90"/>
    </xf>
    <xf numFmtId="0" fontId="2" fillId="14" borderId="1" xfId="0" applyFont="1" applyFill="1" applyBorder="1" applyAlignment="1">
      <alignment horizontal="center" vertical="top" textRotation="90"/>
    </xf>
    <xf numFmtId="0" fontId="1" fillId="0" borderId="6" xfId="0" applyFont="1" applyBorder="1"/>
    <xf numFmtId="0" fontId="8" fillId="0" borderId="6" xfId="0" applyFont="1" applyBorder="1"/>
    <xf numFmtId="0" fontId="5" fillId="0" borderId="6" xfId="0" applyFont="1" applyBorder="1"/>
    <xf numFmtId="0" fontId="1" fillId="0" borderId="6" xfId="0" applyFont="1" applyBorder="1" applyAlignment="1">
      <alignment horizontal="center"/>
    </xf>
    <xf numFmtId="0" fontId="10" fillId="0" borderId="0" xfId="0" applyFont="1"/>
  </cellXfs>
  <cellStyles count="1">
    <cellStyle name="Normal" xfId="0" builtinId="0"/>
  </cellStyles>
  <dxfs count="1">
    <dxf>
      <font>
        <b/>
        <i val="0"/>
        <color rgb="FFC00000"/>
      </font>
      <fill>
        <patternFill>
          <bgColor rgb="FFF8B0A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4222-6C30-4D52-A22D-31E8E0C94BDD}">
  <dimension ref="A1:AC99"/>
  <sheetViews>
    <sheetView tabSelected="1" zoomScale="80" zoomScaleNormal="80" workbookViewId="0">
      <pane xSplit="7" topLeftCell="H1" activePane="topRight" state="frozen"/>
      <selection pane="topRight" activeCell="AC22" sqref="AC22"/>
    </sheetView>
  </sheetViews>
  <sheetFormatPr baseColWidth="10" defaultColWidth="8.6328125" defaultRowHeight="14.5" x14ac:dyDescent="0.35"/>
  <cols>
    <col min="1" max="1" width="11.6328125" customWidth="1"/>
    <col min="2" max="2" width="59.90625" bestFit="1" customWidth="1"/>
    <col min="4" max="4" width="10.6328125" bestFit="1" customWidth="1"/>
    <col min="6" max="7" width="13.90625" customWidth="1"/>
    <col min="8" max="8" width="3.6328125" customWidth="1"/>
    <col min="9" max="11" width="5.453125" customWidth="1"/>
    <col min="12" max="12" width="7.36328125" customWidth="1"/>
    <col min="13" max="13" width="5.453125" customWidth="1"/>
    <col min="14" max="14" width="6.08984375" bestFit="1" customWidth="1"/>
    <col min="15" max="15" width="7.08984375" customWidth="1"/>
    <col min="16" max="16" width="6.08984375" bestFit="1" customWidth="1"/>
    <col min="17" max="18" width="5.453125" customWidth="1"/>
    <col min="19" max="19" width="10.6328125" bestFit="1" customWidth="1"/>
    <col min="20" max="23" width="6.08984375" bestFit="1" customWidth="1"/>
    <col min="24" max="24" width="2.6328125" customWidth="1"/>
    <col min="25" max="25" width="9.26953125" customWidth="1"/>
  </cols>
  <sheetData>
    <row r="1" spans="1:29" ht="143.5" x14ac:dyDescent="0.3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27" t="s">
        <v>97</v>
      </c>
      <c r="J1" s="28" t="s">
        <v>7</v>
      </c>
      <c r="K1" s="28" t="s">
        <v>8</v>
      </c>
      <c r="L1" s="3" t="s">
        <v>9</v>
      </c>
      <c r="M1" s="28" t="s">
        <v>10</v>
      </c>
      <c r="N1" s="28" t="s">
        <v>11</v>
      </c>
      <c r="O1" s="28" t="s">
        <v>12</v>
      </c>
      <c r="P1" s="28" t="s">
        <v>13</v>
      </c>
      <c r="Q1" s="28" t="s">
        <v>14</v>
      </c>
      <c r="R1" s="27" t="s">
        <v>98</v>
      </c>
      <c r="S1" s="54" t="s">
        <v>16</v>
      </c>
      <c r="T1" s="54" t="s">
        <v>17</v>
      </c>
      <c r="U1" s="54" t="s">
        <v>18</v>
      </c>
      <c r="V1" s="54" t="s">
        <v>19</v>
      </c>
      <c r="W1" s="28" t="s">
        <v>20</v>
      </c>
      <c r="Y1" s="1" t="s">
        <v>21</v>
      </c>
      <c r="Z1" s="53" t="s">
        <v>99</v>
      </c>
    </row>
    <row r="2" spans="1:29" x14ac:dyDescent="0.35">
      <c r="A2" s="31"/>
      <c r="B2" s="31"/>
      <c r="C2" s="31"/>
      <c r="D2" s="31"/>
      <c r="E2" s="31"/>
      <c r="F2" s="31"/>
      <c r="G2" s="31"/>
      <c r="H2" s="32"/>
      <c r="I2" s="33"/>
      <c r="J2" s="35"/>
      <c r="K2" s="35"/>
      <c r="L2" s="34"/>
      <c r="M2" s="35"/>
      <c r="N2" s="35"/>
      <c r="O2" s="35"/>
      <c r="P2" s="35"/>
      <c r="Q2" s="35" t="s">
        <v>83</v>
      </c>
      <c r="R2" s="34"/>
      <c r="S2" s="35" t="s">
        <v>74</v>
      </c>
      <c r="T2" s="35"/>
      <c r="U2" s="35"/>
      <c r="V2" s="35"/>
      <c r="W2" s="35"/>
      <c r="Y2" s="31"/>
      <c r="AA2" t="s">
        <v>100</v>
      </c>
    </row>
    <row r="3" spans="1:29" x14ac:dyDescent="0.35">
      <c r="I3" s="47" t="s">
        <v>81</v>
      </c>
      <c r="J3" s="47" t="s">
        <v>81</v>
      </c>
      <c r="K3" s="47" t="s">
        <v>81</v>
      </c>
      <c r="L3" s="48" t="s">
        <v>85</v>
      </c>
      <c r="M3" s="47" t="s">
        <v>81</v>
      </c>
      <c r="N3" s="47" t="s">
        <v>81</v>
      </c>
      <c r="O3" s="47" t="s">
        <v>81</v>
      </c>
      <c r="Q3" s="47" t="s">
        <v>81</v>
      </c>
      <c r="R3" s="47" t="s">
        <v>81</v>
      </c>
      <c r="S3" s="48" t="s">
        <v>85</v>
      </c>
      <c r="T3" s="48" t="s">
        <v>85</v>
      </c>
      <c r="U3" s="48" t="s">
        <v>85</v>
      </c>
      <c r="V3" s="48" t="s">
        <v>85</v>
      </c>
      <c r="W3" s="47" t="s">
        <v>81</v>
      </c>
    </row>
    <row r="4" spans="1:29" x14ac:dyDescent="0.35">
      <c r="A4" s="4"/>
      <c r="B4" s="5" t="s">
        <v>22</v>
      </c>
      <c r="F4" s="6"/>
      <c r="G4" s="6"/>
      <c r="Y4" s="7"/>
      <c r="AB4" s="29"/>
      <c r="AC4" t="s">
        <v>72</v>
      </c>
    </row>
    <row r="5" spans="1:29" x14ac:dyDescent="0.35">
      <c r="A5" s="8"/>
      <c r="B5" s="9" t="s">
        <v>64</v>
      </c>
      <c r="C5" s="10">
        <v>2022</v>
      </c>
      <c r="D5" s="10">
        <v>6</v>
      </c>
      <c r="E5" s="10">
        <v>75</v>
      </c>
      <c r="F5" s="11">
        <v>15</v>
      </c>
      <c r="G5" s="11">
        <f>SUM(F5*0.93)</f>
        <v>13.950000000000001</v>
      </c>
      <c r="H5" s="12"/>
      <c r="I5" s="10"/>
      <c r="J5" s="12">
        <v>12</v>
      </c>
      <c r="K5" s="12"/>
      <c r="L5" s="12">
        <v>48</v>
      </c>
      <c r="M5" s="12">
        <v>36</v>
      </c>
      <c r="N5" s="12">
        <v>60</v>
      </c>
      <c r="O5" s="12">
        <v>24</v>
      </c>
      <c r="P5" s="12">
        <v>24</v>
      </c>
      <c r="Q5" s="12">
        <v>36</v>
      </c>
      <c r="R5" s="12">
        <v>72</v>
      </c>
      <c r="S5" s="10">
        <v>120</v>
      </c>
      <c r="T5" s="12">
        <v>108</v>
      </c>
      <c r="U5" s="12">
        <v>36</v>
      </c>
      <c r="V5" s="12">
        <v>240</v>
      </c>
      <c r="W5" s="12">
        <v>60</v>
      </c>
      <c r="Y5" s="13">
        <f>SUM(I5:X5)</f>
        <v>876</v>
      </c>
      <c r="Z5">
        <f>I5+J5+K5+M5+N5+O5+Q5+R5+W5</f>
        <v>300</v>
      </c>
      <c r="AA5">
        <v>300</v>
      </c>
      <c r="AB5" s="30"/>
      <c r="AC5" t="s">
        <v>73</v>
      </c>
    </row>
    <row r="6" spans="1:29" x14ac:dyDescent="0.35">
      <c r="A6" s="8"/>
      <c r="B6" s="9" t="s">
        <v>23</v>
      </c>
      <c r="C6" s="10">
        <v>2022</v>
      </c>
      <c r="D6" s="10">
        <v>6</v>
      </c>
      <c r="E6" s="10">
        <v>75</v>
      </c>
      <c r="F6" s="11">
        <v>16</v>
      </c>
      <c r="G6" s="11">
        <f t="shared" ref="G6:G24" si="0">SUM(F6*0.93)</f>
        <v>14.88</v>
      </c>
      <c r="H6" s="12"/>
      <c r="I6" s="10"/>
      <c r="J6" s="12"/>
      <c r="K6" s="12"/>
      <c r="L6" s="12"/>
      <c r="M6" s="12">
        <v>36</v>
      </c>
      <c r="N6" s="12"/>
      <c r="O6" s="12"/>
      <c r="P6" s="12">
        <v>36</v>
      </c>
      <c r="Q6" s="12">
        <v>24</v>
      </c>
      <c r="R6" s="12">
        <v>36</v>
      </c>
      <c r="S6" s="10">
        <v>48</v>
      </c>
      <c r="T6" s="12"/>
      <c r="U6" s="12"/>
      <c r="V6" s="12"/>
      <c r="W6" s="12">
        <v>24</v>
      </c>
      <c r="Y6" s="13">
        <f t="shared" ref="Y6:Y24" si="1">SUM(I6:X6)</f>
        <v>204</v>
      </c>
      <c r="Z6">
        <f t="shared" ref="Z6:Z40" si="2">I6+J6+K6+M6+N6+O6+Q6+R6+W6</f>
        <v>120</v>
      </c>
      <c r="AA6">
        <v>120</v>
      </c>
      <c r="AB6" s="47"/>
      <c r="AC6" t="s">
        <v>76</v>
      </c>
    </row>
    <row r="7" spans="1:29" x14ac:dyDescent="0.35">
      <c r="A7" s="8"/>
      <c r="B7" s="9" t="s">
        <v>24</v>
      </c>
      <c r="C7" s="10">
        <v>2022</v>
      </c>
      <c r="D7" s="10">
        <v>6</v>
      </c>
      <c r="E7" s="10">
        <v>75</v>
      </c>
      <c r="F7" s="11">
        <v>17</v>
      </c>
      <c r="G7" s="11">
        <f t="shared" si="0"/>
        <v>15.81</v>
      </c>
      <c r="H7" s="12"/>
      <c r="I7" s="10">
        <v>144</v>
      </c>
      <c r="J7" s="12">
        <v>24</v>
      </c>
      <c r="K7" s="12">
        <v>12</v>
      </c>
      <c r="L7" s="12">
        <v>60</v>
      </c>
      <c r="M7" s="12"/>
      <c r="N7" s="12">
        <v>24</v>
      </c>
      <c r="O7" s="12"/>
      <c r="P7" s="12"/>
      <c r="Q7" s="12"/>
      <c r="R7" s="12"/>
      <c r="S7" s="10"/>
      <c r="T7" s="12">
        <v>48</v>
      </c>
      <c r="U7" s="12">
        <v>24</v>
      </c>
      <c r="V7" s="12">
        <v>240</v>
      </c>
      <c r="W7" s="12"/>
      <c r="Y7" s="13">
        <f t="shared" si="1"/>
        <v>576</v>
      </c>
      <c r="Z7">
        <f t="shared" si="2"/>
        <v>204</v>
      </c>
      <c r="AA7">
        <v>204</v>
      </c>
      <c r="AB7" s="48"/>
      <c r="AC7" t="s">
        <v>75</v>
      </c>
    </row>
    <row r="8" spans="1:29" x14ac:dyDescent="0.35">
      <c r="A8" s="8"/>
      <c r="B8" s="9" t="s">
        <v>25</v>
      </c>
      <c r="C8" s="10">
        <v>2022</v>
      </c>
      <c r="D8" s="10">
        <v>6</v>
      </c>
      <c r="E8" s="10">
        <v>75</v>
      </c>
      <c r="F8" s="11">
        <v>18</v>
      </c>
      <c r="G8" s="11">
        <f t="shared" si="0"/>
        <v>16.740000000000002</v>
      </c>
      <c r="H8" s="12"/>
      <c r="I8" s="10">
        <v>24</v>
      </c>
      <c r="J8" s="12">
        <v>12</v>
      </c>
      <c r="K8" s="12"/>
      <c r="L8" s="12">
        <v>60</v>
      </c>
      <c r="M8" s="12"/>
      <c r="N8" s="12">
        <v>24</v>
      </c>
      <c r="O8" s="12">
        <v>24</v>
      </c>
      <c r="P8" s="12"/>
      <c r="Q8" s="12">
        <v>12</v>
      </c>
      <c r="R8" s="12">
        <v>36</v>
      </c>
      <c r="S8" s="10">
        <v>48</v>
      </c>
      <c r="T8" s="12">
        <v>48</v>
      </c>
      <c r="U8" s="12">
        <v>24</v>
      </c>
      <c r="V8" s="12">
        <v>120</v>
      </c>
      <c r="W8" s="12"/>
      <c r="Y8" s="13">
        <f t="shared" si="1"/>
        <v>432</v>
      </c>
      <c r="Z8">
        <f t="shared" si="2"/>
        <v>132</v>
      </c>
      <c r="AA8">
        <v>132</v>
      </c>
    </row>
    <row r="9" spans="1:29" x14ac:dyDescent="0.35">
      <c r="B9" s="9" t="s">
        <v>26</v>
      </c>
      <c r="C9" s="10">
        <v>2022</v>
      </c>
      <c r="D9" s="10">
        <v>3</v>
      </c>
      <c r="E9" s="10">
        <v>75</v>
      </c>
      <c r="F9" s="11">
        <v>39</v>
      </c>
      <c r="G9" s="11">
        <f t="shared" si="0"/>
        <v>36.270000000000003</v>
      </c>
      <c r="H9" s="12"/>
      <c r="I9" s="10"/>
      <c r="J9" s="12"/>
      <c r="K9" s="12"/>
      <c r="L9" s="12"/>
      <c r="M9" s="12"/>
      <c r="N9" s="12">
        <v>12</v>
      </c>
      <c r="O9" s="12"/>
      <c r="P9" s="12"/>
      <c r="Q9" s="12">
        <v>12</v>
      </c>
      <c r="R9" s="12">
        <v>48</v>
      </c>
      <c r="S9" s="10"/>
      <c r="T9" s="12">
        <v>36</v>
      </c>
      <c r="U9" s="12"/>
      <c r="V9" s="12">
        <v>72</v>
      </c>
      <c r="W9" s="12"/>
      <c r="Y9" s="13">
        <f t="shared" si="1"/>
        <v>180</v>
      </c>
      <c r="Z9">
        <f t="shared" si="2"/>
        <v>72</v>
      </c>
      <c r="AA9">
        <v>72</v>
      </c>
    </row>
    <row r="10" spans="1:29" x14ac:dyDescent="0.35">
      <c r="A10" s="8"/>
      <c r="B10" s="9" t="s">
        <v>65</v>
      </c>
      <c r="C10" s="10">
        <v>2022</v>
      </c>
      <c r="D10" s="10">
        <v>6</v>
      </c>
      <c r="E10" s="10">
        <v>75</v>
      </c>
      <c r="F10" s="11">
        <v>38</v>
      </c>
      <c r="G10" s="11">
        <f t="shared" ref="G10" si="3">SUM(F10*0.93)</f>
        <v>35.340000000000003</v>
      </c>
      <c r="H10" s="12"/>
      <c r="I10" s="10"/>
      <c r="J10" s="12"/>
      <c r="K10" s="12"/>
      <c r="L10" s="12">
        <v>12</v>
      </c>
      <c r="M10" s="12">
        <v>12</v>
      </c>
      <c r="N10" s="12">
        <v>12</v>
      </c>
      <c r="O10" s="12">
        <v>12</v>
      </c>
      <c r="P10" s="12">
        <v>12</v>
      </c>
      <c r="Q10" s="12">
        <v>12</v>
      </c>
      <c r="R10" s="12">
        <v>12</v>
      </c>
      <c r="S10" s="10">
        <v>24</v>
      </c>
      <c r="T10" s="12">
        <v>24</v>
      </c>
      <c r="U10" s="12">
        <v>12</v>
      </c>
      <c r="V10" s="12">
        <v>24</v>
      </c>
      <c r="W10" s="12"/>
      <c r="Y10" s="13">
        <f t="shared" si="1"/>
        <v>168</v>
      </c>
      <c r="Z10">
        <f t="shared" si="2"/>
        <v>60</v>
      </c>
      <c r="AA10">
        <v>60</v>
      </c>
    </row>
    <row r="11" spans="1:29" x14ac:dyDescent="0.35">
      <c r="A11" s="8"/>
      <c r="B11" s="9" t="s">
        <v>27</v>
      </c>
      <c r="C11" s="10">
        <v>2022</v>
      </c>
      <c r="D11" s="10">
        <v>6</v>
      </c>
      <c r="E11" s="10">
        <v>75</v>
      </c>
      <c r="F11" s="11">
        <v>40</v>
      </c>
      <c r="G11" s="11">
        <f t="shared" si="0"/>
        <v>37.200000000000003</v>
      </c>
      <c r="H11" s="12"/>
      <c r="I11" s="10">
        <v>36</v>
      </c>
      <c r="J11" s="12"/>
      <c r="K11" s="12"/>
      <c r="L11" s="12">
        <v>12</v>
      </c>
      <c r="M11" s="12">
        <v>12</v>
      </c>
      <c r="N11" s="12">
        <v>24</v>
      </c>
      <c r="O11" s="12"/>
      <c r="P11" s="12">
        <v>12</v>
      </c>
      <c r="Q11" s="12"/>
      <c r="R11" s="12"/>
      <c r="S11" s="10">
        <v>48</v>
      </c>
      <c r="T11" s="12"/>
      <c r="U11" s="12"/>
      <c r="V11" s="12"/>
      <c r="W11" s="12">
        <v>24</v>
      </c>
      <c r="Y11" s="13">
        <f t="shared" si="1"/>
        <v>168</v>
      </c>
      <c r="Z11">
        <f t="shared" si="2"/>
        <v>96</v>
      </c>
      <c r="AA11">
        <v>96</v>
      </c>
    </row>
    <row r="12" spans="1:29" x14ac:dyDescent="0.35">
      <c r="A12" s="8"/>
      <c r="B12" s="9" t="s">
        <v>28</v>
      </c>
      <c r="C12" s="10">
        <v>2022</v>
      </c>
      <c r="D12" s="10">
        <v>6</v>
      </c>
      <c r="E12" s="10">
        <v>75</v>
      </c>
      <c r="F12" s="11">
        <v>48</v>
      </c>
      <c r="G12" s="11">
        <f t="shared" si="0"/>
        <v>44.64</v>
      </c>
      <c r="H12" s="12"/>
      <c r="I12" s="10"/>
      <c r="J12" s="12"/>
      <c r="K12" s="12">
        <v>12</v>
      </c>
      <c r="L12" s="12"/>
      <c r="M12" s="12">
        <v>12</v>
      </c>
      <c r="N12" s="12">
        <v>12</v>
      </c>
      <c r="O12" s="12"/>
      <c r="P12" s="55">
        <v>24</v>
      </c>
      <c r="Q12" s="12">
        <v>12</v>
      </c>
      <c r="R12" s="12">
        <v>24</v>
      </c>
      <c r="S12" s="10"/>
      <c r="T12" s="12"/>
      <c r="U12" s="12"/>
      <c r="V12" s="12">
        <v>24</v>
      </c>
      <c r="W12" s="12">
        <v>24</v>
      </c>
      <c r="Y12" s="13">
        <f t="shared" si="1"/>
        <v>144</v>
      </c>
      <c r="Z12">
        <f t="shared" si="2"/>
        <v>96</v>
      </c>
      <c r="AA12" s="59">
        <v>132</v>
      </c>
    </row>
    <row r="13" spans="1:29" x14ac:dyDescent="0.35">
      <c r="B13" s="9" t="s">
        <v>29</v>
      </c>
      <c r="C13" s="10">
        <v>2022</v>
      </c>
      <c r="D13" s="10">
        <v>6</v>
      </c>
      <c r="E13" s="10">
        <v>75</v>
      </c>
      <c r="F13" s="11">
        <v>60</v>
      </c>
      <c r="G13" s="11">
        <f t="shared" si="0"/>
        <v>55.800000000000004</v>
      </c>
      <c r="H13" s="12"/>
      <c r="I13" s="10">
        <v>36</v>
      </c>
      <c r="J13" s="12"/>
      <c r="K13" s="12"/>
      <c r="L13" s="12">
        <v>12</v>
      </c>
      <c r="M13" s="12"/>
      <c r="N13" s="12"/>
      <c r="O13" s="12">
        <v>12</v>
      </c>
      <c r="P13" s="12"/>
      <c r="Q13" s="12">
        <v>12</v>
      </c>
      <c r="R13" s="12"/>
      <c r="S13" s="10">
        <v>36</v>
      </c>
      <c r="T13" s="12">
        <v>24</v>
      </c>
      <c r="U13" s="12">
        <v>48</v>
      </c>
      <c r="V13" s="12"/>
      <c r="W13" s="12"/>
      <c r="Y13" s="13">
        <f t="shared" si="1"/>
        <v>180</v>
      </c>
      <c r="Z13">
        <f t="shared" si="2"/>
        <v>60</v>
      </c>
      <c r="AA13" s="59">
        <v>24</v>
      </c>
    </row>
    <row r="14" spans="1:29" x14ac:dyDescent="0.35">
      <c r="B14" s="9" t="s">
        <v>68</v>
      </c>
      <c r="C14" s="10">
        <v>2022</v>
      </c>
      <c r="D14" s="10">
        <v>6</v>
      </c>
      <c r="E14" s="10">
        <v>75</v>
      </c>
      <c r="F14" s="11">
        <v>60</v>
      </c>
      <c r="G14" s="11">
        <f t="shared" ref="G14" si="4">SUM(F14*0.93)</f>
        <v>55.800000000000004</v>
      </c>
      <c r="H14" s="12"/>
      <c r="I14" s="10"/>
      <c r="J14" s="12">
        <v>12</v>
      </c>
      <c r="K14" s="12"/>
      <c r="L14" s="12"/>
      <c r="M14" s="12"/>
      <c r="N14" s="12">
        <v>12</v>
      </c>
      <c r="O14" s="12"/>
      <c r="P14" s="12"/>
      <c r="Q14" s="12"/>
      <c r="R14" s="12"/>
      <c r="S14" s="10"/>
      <c r="T14" s="12"/>
      <c r="U14" s="12"/>
      <c r="V14" s="12"/>
      <c r="W14" s="12">
        <v>12</v>
      </c>
      <c r="Y14" s="13">
        <f t="shared" si="1"/>
        <v>36</v>
      </c>
      <c r="Z14">
        <f t="shared" si="2"/>
        <v>36</v>
      </c>
      <c r="AA14">
        <v>36</v>
      </c>
    </row>
    <row r="15" spans="1:29" x14ac:dyDescent="0.35">
      <c r="B15" s="9" t="s">
        <v>30</v>
      </c>
      <c r="C15" s="10">
        <v>2022</v>
      </c>
      <c r="D15" s="10">
        <v>6</v>
      </c>
      <c r="E15" s="10">
        <v>75</v>
      </c>
      <c r="F15" s="11">
        <v>60</v>
      </c>
      <c r="G15" s="11">
        <f t="shared" si="0"/>
        <v>55.800000000000004</v>
      </c>
      <c r="H15" s="12"/>
      <c r="I15" s="10"/>
      <c r="J15" s="12">
        <v>36</v>
      </c>
      <c r="K15" s="12">
        <v>12</v>
      </c>
      <c r="L15" s="12">
        <v>24</v>
      </c>
      <c r="M15" s="12">
        <v>6</v>
      </c>
      <c r="N15" s="12"/>
      <c r="O15" s="12"/>
      <c r="P15" s="12">
        <v>12</v>
      </c>
      <c r="Q15" s="12"/>
      <c r="R15" s="12">
        <v>24</v>
      </c>
      <c r="S15" s="10"/>
      <c r="T15" s="12">
        <v>24</v>
      </c>
      <c r="U15" s="12">
        <v>24</v>
      </c>
      <c r="V15" s="12">
        <v>60</v>
      </c>
      <c r="W15" s="12"/>
      <c r="Y15" s="13">
        <f t="shared" si="1"/>
        <v>222</v>
      </c>
      <c r="Z15">
        <f t="shared" si="2"/>
        <v>78</v>
      </c>
      <c r="AA15">
        <v>78</v>
      </c>
    </row>
    <row r="16" spans="1:29" x14ac:dyDescent="0.35">
      <c r="B16" s="9" t="s">
        <v>31</v>
      </c>
      <c r="C16" s="10">
        <v>2022</v>
      </c>
      <c r="D16" s="10">
        <v>6</v>
      </c>
      <c r="E16" s="10">
        <v>75</v>
      </c>
      <c r="F16" s="11">
        <v>60</v>
      </c>
      <c r="G16" s="11">
        <f t="shared" si="0"/>
        <v>55.800000000000004</v>
      </c>
      <c r="H16" s="12"/>
      <c r="I16" s="10">
        <v>24</v>
      </c>
      <c r="J16" s="12"/>
      <c r="K16" s="12"/>
      <c r="L16" s="12">
        <v>24</v>
      </c>
      <c r="M16" s="12"/>
      <c r="N16" s="12"/>
      <c r="O16" s="12"/>
      <c r="P16" s="12"/>
      <c r="Q16" s="12">
        <v>24</v>
      </c>
      <c r="R16" s="12"/>
      <c r="S16" s="10">
        <v>48</v>
      </c>
      <c r="T16" s="12">
        <v>12</v>
      </c>
      <c r="U16" s="12">
        <v>24</v>
      </c>
      <c r="V16" s="12"/>
      <c r="W16" s="12">
        <v>12</v>
      </c>
      <c r="Y16" s="13">
        <f t="shared" si="1"/>
        <v>168</v>
      </c>
      <c r="Z16">
        <f t="shared" si="2"/>
        <v>60</v>
      </c>
      <c r="AA16">
        <v>60</v>
      </c>
    </row>
    <row r="17" spans="2:27" x14ac:dyDescent="0.35">
      <c r="B17" s="9" t="s">
        <v>67</v>
      </c>
      <c r="C17" s="10">
        <v>2022</v>
      </c>
      <c r="D17" s="10">
        <v>6</v>
      </c>
      <c r="E17" s="10">
        <v>75</v>
      </c>
      <c r="F17" s="11">
        <v>77</v>
      </c>
      <c r="G17" s="11">
        <f t="shared" ref="G17" si="5">SUM(F17*0.93)</f>
        <v>71.61</v>
      </c>
      <c r="H17" s="12"/>
      <c r="I17" s="10"/>
      <c r="J17" s="12"/>
      <c r="K17" s="12"/>
      <c r="L17" s="12"/>
      <c r="M17" s="12">
        <v>12</v>
      </c>
      <c r="N17" s="12"/>
      <c r="O17" s="12"/>
      <c r="P17" s="55">
        <v>24</v>
      </c>
      <c r="Q17" s="12"/>
      <c r="R17" s="12">
        <v>12</v>
      </c>
      <c r="S17" s="10">
        <v>24</v>
      </c>
      <c r="T17" s="12"/>
      <c r="U17" s="12"/>
      <c r="V17" s="12"/>
      <c r="W17" s="12"/>
      <c r="Y17" s="13">
        <f t="shared" si="1"/>
        <v>72</v>
      </c>
      <c r="Z17">
        <f t="shared" si="2"/>
        <v>24</v>
      </c>
      <c r="AA17">
        <v>24</v>
      </c>
    </row>
    <row r="18" spans="2:27" x14ac:dyDescent="0.35">
      <c r="B18" s="9" t="s">
        <v>32</v>
      </c>
      <c r="C18" s="10">
        <v>2022</v>
      </c>
      <c r="D18" s="10">
        <v>6</v>
      </c>
      <c r="E18" s="10">
        <v>75</v>
      </c>
      <c r="F18" s="11">
        <v>77</v>
      </c>
      <c r="G18" s="11">
        <f t="shared" si="0"/>
        <v>71.61</v>
      </c>
      <c r="H18" s="12"/>
      <c r="I18" s="10"/>
      <c r="J18" s="12"/>
      <c r="K18" s="12"/>
      <c r="L18" s="12"/>
      <c r="M18" s="12"/>
      <c r="N18" s="12"/>
      <c r="O18" s="56">
        <v>18</v>
      </c>
      <c r="P18" s="12"/>
      <c r="Q18" s="12"/>
      <c r="R18" s="12"/>
      <c r="S18" s="10"/>
      <c r="T18" s="12">
        <v>18</v>
      </c>
      <c r="U18" s="12"/>
      <c r="V18" s="12"/>
      <c r="W18" s="12">
        <v>24</v>
      </c>
      <c r="Y18" s="13">
        <f t="shared" si="1"/>
        <v>60</v>
      </c>
      <c r="Z18">
        <f t="shared" si="2"/>
        <v>42</v>
      </c>
      <c r="AA18" s="59">
        <v>54</v>
      </c>
    </row>
    <row r="19" spans="2:27" x14ac:dyDescent="0.35">
      <c r="B19" s="9" t="s">
        <v>33</v>
      </c>
      <c r="C19" s="10">
        <v>2022</v>
      </c>
      <c r="D19" s="10">
        <v>6</v>
      </c>
      <c r="E19" s="10">
        <v>75</v>
      </c>
      <c r="F19" s="11">
        <v>77</v>
      </c>
      <c r="G19" s="11">
        <f t="shared" si="0"/>
        <v>71.61</v>
      </c>
      <c r="H19" s="12"/>
      <c r="I19" s="10"/>
      <c r="J19" s="12">
        <v>12</v>
      </c>
      <c r="K19" s="12"/>
      <c r="L19" s="12">
        <v>12</v>
      </c>
      <c r="M19" s="12"/>
      <c r="N19" s="12">
        <v>12</v>
      </c>
      <c r="O19" s="12"/>
      <c r="P19" s="12"/>
      <c r="Q19" s="12"/>
      <c r="R19" s="12"/>
      <c r="S19" s="10"/>
      <c r="T19" s="12"/>
      <c r="U19" s="12">
        <v>12</v>
      </c>
      <c r="V19" s="12">
        <v>12</v>
      </c>
      <c r="W19" s="12"/>
      <c r="Y19" s="13">
        <f t="shared" si="1"/>
        <v>60</v>
      </c>
      <c r="Z19">
        <f t="shared" si="2"/>
        <v>24</v>
      </c>
      <c r="AA19">
        <v>24</v>
      </c>
    </row>
    <row r="20" spans="2:27" x14ac:dyDescent="0.35">
      <c r="B20" s="14" t="s">
        <v>66</v>
      </c>
      <c r="C20" s="10">
        <v>2022</v>
      </c>
      <c r="D20" s="15">
        <v>3</v>
      </c>
      <c r="E20" s="15">
        <v>75</v>
      </c>
      <c r="F20" s="11">
        <v>231</v>
      </c>
      <c r="G20" s="11">
        <f t="shared" ref="G20" si="6">SUM(F20*0.93)</f>
        <v>214.83</v>
      </c>
      <c r="H20" s="12"/>
      <c r="I20" s="10">
        <v>9</v>
      </c>
      <c r="J20" s="12">
        <v>6</v>
      </c>
      <c r="K20" s="12"/>
      <c r="L20" s="12">
        <v>6</v>
      </c>
      <c r="M20" s="12">
        <v>6</v>
      </c>
      <c r="N20" s="12">
        <v>6</v>
      </c>
      <c r="O20" s="12">
        <v>6</v>
      </c>
      <c r="P20" s="12">
        <v>6</v>
      </c>
      <c r="Q20" s="12">
        <v>6</v>
      </c>
      <c r="R20" s="12">
        <v>6</v>
      </c>
      <c r="S20" s="10">
        <v>18</v>
      </c>
      <c r="T20" s="12">
        <v>12</v>
      </c>
      <c r="U20" s="12">
        <v>12</v>
      </c>
      <c r="V20" s="12">
        <v>18</v>
      </c>
      <c r="W20" s="12">
        <v>6</v>
      </c>
      <c r="Y20" s="13">
        <f t="shared" si="1"/>
        <v>123</v>
      </c>
      <c r="Z20">
        <f t="shared" si="2"/>
        <v>51</v>
      </c>
      <c r="AA20">
        <v>51</v>
      </c>
    </row>
    <row r="21" spans="2:27" x14ac:dyDescent="0.35">
      <c r="B21" s="14" t="s">
        <v>34</v>
      </c>
      <c r="C21" s="10">
        <v>2022</v>
      </c>
      <c r="D21" s="15">
        <v>3</v>
      </c>
      <c r="E21" s="15">
        <v>75</v>
      </c>
      <c r="F21" s="11">
        <v>239</v>
      </c>
      <c r="G21" s="11">
        <f t="shared" si="0"/>
        <v>222.27</v>
      </c>
      <c r="H21" s="12"/>
      <c r="I21" s="10">
        <v>24</v>
      </c>
      <c r="J21" s="12">
        <v>6</v>
      </c>
      <c r="K21" s="55">
        <v>6</v>
      </c>
      <c r="L21" s="12"/>
      <c r="M21" s="12">
        <v>6</v>
      </c>
      <c r="N21" s="12">
        <v>6</v>
      </c>
      <c r="O21" s="12">
        <v>6</v>
      </c>
      <c r="P21" s="12">
        <v>6</v>
      </c>
      <c r="Q21" s="12">
        <v>3</v>
      </c>
      <c r="R21" s="12">
        <v>3</v>
      </c>
      <c r="S21" s="10">
        <v>18</v>
      </c>
      <c r="T21" s="12">
        <v>6</v>
      </c>
      <c r="U21" s="12">
        <v>12</v>
      </c>
      <c r="V21" s="12">
        <v>6</v>
      </c>
      <c r="W21" s="12">
        <v>6</v>
      </c>
      <c r="Y21" s="13">
        <f t="shared" si="1"/>
        <v>114</v>
      </c>
      <c r="Z21">
        <f t="shared" si="2"/>
        <v>66</v>
      </c>
      <c r="AA21">
        <v>66</v>
      </c>
    </row>
    <row r="22" spans="2:27" x14ac:dyDescent="0.35">
      <c r="B22" s="14" t="s">
        <v>35</v>
      </c>
      <c r="C22" s="10">
        <v>2022</v>
      </c>
      <c r="D22" s="15">
        <v>3</v>
      </c>
      <c r="E22" s="15">
        <v>75</v>
      </c>
      <c r="F22" s="11">
        <v>540</v>
      </c>
      <c r="G22" s="11">
        <f t="shared" si="0"/>
        <v>502.20000000000005</v>
      </c>
      <c r="H22" s="12"/>
      <c r="I22" s="10">
        <v>9</v>
      </c>
      <c r="J22" s="12">
        <v>3</v>
      </c>
      <c r="K22" s="55"/>
      <c r="L22" s="12">
        <v>6</v>
      </c>
      <c r="M22" s="12">
        <v>3</v>
      </c>
      <c r="N22" s="12">
        <v>6</v>
      </c>
      <c r="O22" s="12">
        <v>12</v>
      </c>
      <c r="P22" s="55">
        <v>6</v>
      </c>
      <c r="Q22" s="12">
        <v>3</v>
      </c>
      <c r="R22" s="12">
        <v>3</v>
      </c>
      <c r="S22" s="10">
        <v>12</v>
      </c>
      <c r="T22" s="12">
        <v>9</v>
      </c>
      <c r="U22" s="12">
        <v>6</v>
      </c>
      <c r="V22" s="12">
        <v>36</v>
      </c>
      <c r="W22" s="55">
        <v>18</v>
      </c>
      <c r="Y22" s="13">
        <f t="shared" si="1"/>
        <v>132</v>
      </c>
      <c r="Z22">
        <f t="shared" si="2"/>
        <v>57</v>
      </c>
      <c r="AA22">
        <v>63</v>
      </c>
    </row>
    <row r="23" spans="2:27" x14ac:dyDescent="0.35">
      <c r="B23" s="14" t="s">
        <v>36</v>
      </c>
      <c r="C23" s="10">
        <v>2022</v>
      </c>
      <c r="D23" s="15">
        <v>3</v>
      </c>
      <c r="E23" s="15">
        <v>150</v>
      </c>
      <c r="F23" s="11">
        <v>1145</v>
      </c>
      <c r="G23" s="11">
        <f t="shared" si="0"/>
        <v>1064.8500000000001</v>
      </c>
      <c r="H23" s="12"/>
      <c r="I23" s="10"/>
      <c r="J23" s="12"/>
      <c r="K23" s="57">
        <v>6</v>
      </c>
      <c r="L23" s="12"/>
      <c r="M23" s="12"/>
      <c r="N23" s="12">
        <v>3</v>
      </c>
      <c r="O23" s="12"/>
      <c r="P23" s="12"/>
      <c r="Q23" s="12"/>
      <c r="R23" s="12"/>
      <c r="S23" s="10"/>
      <c r="T23" s="12"/>
      <c r="U23" s="12"/>
      <c r="V23" s="12"/>
      <c r="W23" s="12"/>
      <c r="Y23" s="13">
        <f t="shared" si="1"/>
        <v>9</v>
      </c>
      <c r="Z23">
        <f t="shared" si="2"/>
        <v>9</v>
      </c>
      <c r="AA23">
        <v>3</v>
      </c>
    </row>
    <row r="24" spans="2:27" x14ac:dyDescent="0.35">
      <c r="B24" s="14" t="s">
        <v>37</v>
      </c>
      <c r="C24" s="10">
        <v>2022</v>
      </c>
      <c r="D24" s="15">
        <v>1</v>
      </c>
      <c r="E24" s="15">
        <v>300</v>
      </c>
      <c r="F24" s="11">
        <v>2300</v>
      </c>
      <c r="G24" s="11">
        <f t="shared" si="0"/>
        <v>2139</v>
      </c>
      <c r="H24" s="12"/>
      <c r="I24" s="10"/>
      <c r="J24" s="12"/>
      <c r="K24" s="12"/>
      <c r="L24" s="12"/>
      <c r="M24" s="12"/>
      <c r="N24" s="12"/>
      <c r="O24" s="12"/>
      <c r="P24" s="12"/>
      <c r="Q24" s="12"/>
      <c r="R24" s="12"/>
      <c r="S24" s="10"/>
      <c r="T24" s="12">
        <v>3</v>
      </c>
      <c r="U24" s="12"/>
      <c r="V24" s="12"/>
      <c r="W24" s="12"/>
      <c r="Y24" s="13">
        <f t="shared" si="1"/>
        <v>3</v>
      </c>
      <c r="Z24">
        <f t="shared" si="2"/>
        <v>0</v>
      </c>
    </row>
    <row r="25" spans="2:27" x14ac:dyDescent="0.35">
      <c r="C25" s="16"/>
      <c r="D25" s="16"/>
      <c r="E25" s="16"/>
      <c r="F25" s="6"/>
      <c r="G25" s="6"/>
      <c r="I25" s="16"/>
      <c r="Y25" s="17"/>
      <c r="Z25">
        <f t="shared" si="2"/>
        <v>0</v>
      </c>
    </row>
    <row r="26" spans="2:27" x14ac:dyDescent="0.35">
      <c r="B26" s="18" t="s">
        <v>38</v>
      </c>
      <c r="C26" s="12"/>
      <c r="D26" s="12"/>
      <c r="E26" s="12"/>
      <c r="F26" s="11"/>
      <c r="G26" s="11"/>
      <c r="H26" s="12"/>
      <c r="I26" s="18">
        <f t="shared" ref="I26:W26" si="7">SUM(I5:I24)</f>
        <v>306</v>
      </c>
      <c r="J26" s="12">
        <f t="shared" si="7"/>
        <v>123</v>
      </c>
      <c r="K26" s="12">
        <f t="shared" si="7"/>
        <v>48</v>
      </c>
      <c r="L26" s="12">
        <f t="shared" si="7"/>
        <v>276</v>
      </c>
      <c r="M26" s="12">
        <f t="shared" si="7"/>
        <v>141</v>
      </c>
      <c r="N26" s="12">
        <f t="shared" si="7"/>
        <v>213</v>
      </c>
      <c r="O26" s="12">
        <f t="shared" si="7"/>
        <v>114</v>
      </c>
      <c r="P26" s="12">
        <f t="shared" si="7"/>
        <v>162</v>
      </c>
      <c r="Q26" s="12">
        <f t="shared" si="7"/>
        <v>156</v>
      </c>
      <c r="R26" s="12">
        <f t="shared" si="7"/>
        <v>276</v>
      </c>
      <c r="S26" s="12">
        <f t="shared" si="7"/>
        <v>444</v>
      </c>
      <c r="T26" s="12">
        <f t="shared" si="7"/>
        <v>372</v>
      </c>
      <c r="U26" s="12">
        <f t="shared" si="7"/>
        <v>234</v>
      </c>
      <c r="V26" s="12">
        <f t="shared" si="7"/>
        <v>852</v>
      </c>
      <c r="W26" s="12">
        <f t="shared" si="7"/>
        <v>210</v>
      </c>
      <c r="X26" s="12"/>
      <c r="Y26" s="13">
        <f>SUM(I26:X26)</f>
        <v>3927</v>
      </c>
      <c r="Z26">
        <f t="shared" si="2"/>
        <v>1587</v>
      </c>
    </row>
    <row r="27" spans="2:27" x14ac:dyDescent="0.35">
      <c r="B27" s="19" t="s">
        <v>93</v>
      </c>
      <c r="F27" s="6"/>
      <c r="G27" s="6"/>
      <c r="I27" s="19"/>
      <c r="J27">
        <v>9048</v>
      </c>
      <c r="K27">
        <v>9804</v>
      </c>
      <c r="L27">
        <v>12906</v>
      </c>
      <c r="M27">
        <v>8352</v>
      </c>
      <c r="N27">
        <v>15339</v>
      </c>
      <c r="P27">
        <v>11652</v>
      </c>
      <c r="Q27">
        <v>8523</v>
      </c>
      <c r="S27">
        <v>29532</v>
      </c>
      <c r="T27">
        <v>26618</v>
      </c>
      <c r="U27">
        <v>17400</v>
      </c>
      <c r="V27">
        <v>44268</v>
      </c>
      <c r="W27">
        <v>19224</v>
      </c>
      <c r="Y27" s="13">
        <f>SUM(I27:W27)</f>
        <v>212666</v>
      </c>
      <c r="Z27">
        <f t="shared" si="2"/>
        <v>70290</v>
      </c>
    </row>
    <row r="28" spans="2:27" x14ac:dyDescent="0.35">
      <c r="Y28" s="17"/>
      <c r="Z28">
        <f t="shared" si="2"/>
        <v>0</v>
      </c>
    </row>
    <row r="29" spans="2:27" x14ac:dyDescent="0.35">
      <c r="B29" s="5" t="s">
        <v>39</v>
      </c>
      <c r="F29" s="6"/>
      <c r="G29" s="6"/>
      <c r="Y29" s="17"/>
      <c r="Z29">
        <f t="shared" si="2"/>
        <v>0</v>
      </c>
    </row>
    <row r="30" spans="2:27" x14ac:dyDescent="0.35">
      <c r="B30" s="9" t="s">
        <v>40</v>
      </c>
      <c r="C30" s="10">
        <v>2022</v>
      </c>
      <c r="D30" s="10">
        <v>6</v>
      </c>
      <c r="E30" s="10">
        <v>75</v>
      </c>
      <c r="F30" s="11"/>
      <c r="G30" s="11">
        <f t="shared" ref="G30:G40" si="8">SUM(F30*0.93)</f>
        <v>0</v>
      </c>
      <c r="H30" s="12"/>
      <c r="I30" s="10"/>
      <c r="J30" s="12"/>
      <c r="K30" s="12"/>
      <c r="L30" s="12"/>
      <c r="M30" s="12"/>
      <c r="N30" s="12"/>
      <c r="O30" s="12"/>
      <c r="P30" s="12"/>
      <c r="Q30" s="12"/>
      <c r="R30" s="12"/>
      <c r="S30" s="10"/>
      <c r="T30" s="12"/>
      <c r="U30" s="12"/>
      <c r="V30" s="12"/>
      <c r="W30" s="12"/>
      <c r="X30" s="6"/>
      <c r="Y30" s="13">
        <f>SUM(I30:X30)</f>
        <v>0</v>
      </c>
      <c r="Z30">
        <f t="shared" si="2"/>
        <v>0</v>
      </c>
    </row>
    <row r="31" spans="2:27" x14ac:dyDescent="0.35">
      <c r="B31" s="9" t="s">
        <v>41</v>
      </c>
      <c r="C31" s="10">
        <v>2022</v>
      </c>
      <c r="D31" s="10">
        <v>6</v>
      </c>
      <c r="E31" s="10">
        <v>75</v>
      </c>
      <c r="F31" s="11"/>
      <c r="G31" s="11">
        <f t="shared" si="8"/>
        <v>0</v>
      </c>
      <c r="H31" s="12"/>
      <c r="I31" s="10"/>
      <c r="J31" s="12"/>
      <c r="K31" s="12"/>
      <c r="L31" s="12"/>
      <c r="M31" s="12"/>
      <c r="N31" s="12"/>
      <c r="O31" s="12"/>
      <c r="P31" s="12"/>
      <c r="Q31" s="12"/>
      <c r="R31" s="12"/>
      <c r="S31" s="10"/>
      <c r="T31" s="12"/>
      <c r="U31" s="12"/>
      <c r="V31" s="12"/>
      <c r="W31" s="12"/>
      <c r="X31" s="6"/>
      <c r="Y31" s="13">
        <f t="shared" ref="Y31:Y40" si="9">SUM(I31:X31)</f>
        <v>0</v>
      </c>
      <c r="Z31">
        <f t="shared" si="2"/>
        <v>0</v>
      </c>
    </row>
    <row r="32" spans="2:27" x14ac:dyDescent="0.35">
      <c r="B32" s="9" t="s">
        <v>42</v>
      </c>
      <c r="C32" s="10">
        <v>2022</v>
      </c>
      <c r="D32" s="10">
        <v>6</v>
      </c>
      <c r="E32" s="10">
        <v>75</v>
      </c>
      <c r="F32" s="11">
        <v>80</v>
      </c>
      <c r="G32" s="11">
        <f t="shared" si="8"/>
        <v>74.400000000000006</v>
      </c>
      <c r="H32" s="12"/>
      <c r="I32" s="10">
        <v>60</v>
      </c>
      <c r="J32" s="12"/>
      <c r="K32" s="12"/>
      <c r="L32" s="12"/>
      <c r="M32" s="12"/>
      <c r="N32" s="12"/>
      <c r="O32" s="12">
        <v>36</v>
      </c>
      <c r="P32" s="12"/>
      <c r="Q32" s="12"/>
      <c r="R32" s="12">
        <v>120</v>
      </c>
      <c r="S32" s="58">
        <v>18</v>
      </c>
      <c r="T32" s="12">
        <v>36</v>
      </c>
      <c r="U32" s="12">
        <v>72</v>
      </c>
      <c r="V32" s="12"/>
      <c r="W32" s="12">
        <v>24</v>
      </c>
      <c r="X32" s="6"/>
      <c r="Y32" s="13">
        <f t="shared" si="9"/>
        <v>366</v>
      </c>
      <c r="Z32">
        <f t="shared" si="2"/>
        <v>240</v>
      </c>
      <c r="AA32">
        <v>240</v>
      </c>
    </row>
    <row r="33" spans="1:27" x14ac:dyDescent="0.35">
      <c r="B33" s="9" t="s">
        <v>43</v>
      </c>
      <c r="C33" s="10">
        <v>2022</v>
      </c>
      <c r="D33" s="10">
        <v>3</v>
      </c>
      <c r="E33" s="10">
        <v>150</v>
      </c>
      <c r="F33" s="11"/>
      <c r="G33" s="11">
        <f t="shared" si="8"/>
        <v>0</v>
      </c>
      <c r="H33" s="12"/>
      <c r="I33" s="10"/>
      <c r="J33" s="12"/>
      <c r="K33" s="12"/>
      <c r="L33" s="12"/>
      <c r="M33" s="12"/>
      <c r="N33" s="12"/>
      <c r="O33" s="12"/>
      <c r="P33" s="12"/>
      <c r="Q33" s="12"/>
      <c r="R33" s="12"/>
      <c r="S33" s="10"/>
      <c r="T33" s="12"/>
      <c r="U33" s="12"/>
      <c r="V33" s="12"/>
      <c r="W33" s="12"/>
      <c r="X33" s="6"/>
      <c r="Y33" s="13">
        <f t="shared" si="9"/>
        <v>0</v>
      </c>
      <c r="Z33">
        <f t="shared" si="2"/>
        <v>0</v>
      </c>
    </row>
    <row r="34" spans="1:27" x14ac:dyDescent="0.35">
      <c r="B34" s="9" t="s">
        <v>44</v>
      </c>
      <c r="C34" s="10">
        <v>2022</v>
      </c>
      <c r="D34" s="10">
        <v>6</v>
      </c>
      <c r="E34" s="10">
        <v>75</v>
      </c>
      <c r="F34" s="11"/>
      <c r="G34" s="11">
        <f t="shared" si="8"/>
        <v>0</v>
      </c>
      <c r="H34" s="12"/>
      <c r="I34" s="10"/>
      <c r="J34" s="12"/>
      <c r="K34" s="12"/>
      <c r="L34" s="12"/>
      <c r="M34" s="12"/>
      <c r="N34" s="12"/>
      <c r="O34" s="12"/>
      <c r="P34" s="12"/>
      <c r="Q34" s="12"/>
      <c r="R34" s="12"/>
      <c r="S34" s="10"/>
      <c r="T34" s="12"/>
      <c r="U34" s="12"/>
      <c r="V34" s="12"/>
      <c r="W34" s="12"/>
      <c r="X34" s="6"/>
      <c r="Y34" s="13">
        <f t="shared" si="9"/>
        <v>0</v>
      </c>
      <c r="Z34">
        <f t="shared" si="2"/>
        <v>0</v>
      </c>
    </row>
    <row r="35" spans="1:27" x14ac:dyDescent="0.35">
      <c r="B35" s="9" t="s">
        <v>70</v>
      </c>
      <c r="C35" s="10">
        <v>2022</v>
      </c>
      <c r="D35" s="10">
        <v>6</v>
      </c>
      <c r="E35" s="10">
        <v>75</v>
      </c>
      <c r="F35" s="11">
        <v>80</v>
      </c>
      <c r="G35" s="11">
        <f t="shared" si="8"/>
        <v>74.400000000000006</v>
      </c>
      <c r="H35" s="12"/>
      <c r="I35" s="10">
        <v>48</v>
      </c>
      <c r="J35" s="12"/>
      <c r="K35" s="12"/>
      <c r="L35" s="12"/>
      <c r="M35" s="12"/>
      <c r="N35" s="12"/>
      <c r="O35" s="12"/>
      <c r="P35" s="12"/>
      <c r="Q35" s="12"/>
      <c r="R35" s="12"/>
      <c r="S35" s="10"/>
      <c r="T35" s="12"/>
      <c r="U35" s="12">
        <v>36</v>
      </c>
      <c r="V35" s="12"/>
      <c r="W35" s="12">
        <v>12</v>
      </c>
      <c r="X35" s="6"/>
      <c r="Y35" s="13">
        <f t="shared" si="9"/>
        <v>96</v>
      </c>
      <c r="Z35">
        <f t="shared" si="2"/>
        <v>60</v>
      </c>
      <c r="AA35">
        <v>60</v>
      </c>
    </row>
    <row r="36" spans="1:27" x14ac:dyDescent="0.35">
      <c r="B36" s="9" t="s">
        <v>47</v>
      </c>
      <c r="C36" s="10">
        <v>2022</v>
      </c>
      <c r="D36" s="10">
        <v>3</v>
      </c>
      <c r="E36" s="10">
        <v>150</v>
      </c>
      <c r="F36" s="11"/>
      <c r="G36" s="11">
        <f>SUM(F36*0.93)</f>
        <v>0</v>
      </c>
      <c r="H36" s="12"/>
      <c r="I36" s="10"/>
      <c r="J36" s="12"/>
      <c r="K36" s="12"/>
      <c r="L36" s="12"/>
      <c r="M36" s="12"/>
      <c r="N36" s="12"/>
      <c r="O36" s="12"/>
      <c r="P36" s="12"/>
      <c r="Q36" s="12"/>
      <c r="R36" s="12"/>
      <c r="S36" s="10"/>
      <c r="T36" s="12"/>
      <c r="U36" s="12"/>
      <c r="V36" s="12"/>
      <c r="W36" s="12"/>
      <c r="X36" s="6"/>
      <c r="Y36" s="13">
        <f>SUM(I36:X36)</f>
        <v>0</v>
      </c>
      <c r="Z36">
        <f t="shared" si="2"/>
        <v>0</v>
      </c>
    </row>
    <row r="37" spans="1:27" x14ac:dyDescent="0.35">
      <c r="B37" s="9" t="s">
        <v>45</v>
      </c>
      <c r="C37" s="10">
        <v>2022</v>
      </c>
      <c r="D37" s="10">
        <v>6</v>
      </c>
      <c r="E37" s="10">
        <v>75</v>
      </c>
      <c r="F37" s="11"/>
      <c r="G37" s="11">
        <f t="shared" si="8"/>
        <v>0</v>
      </c>
      <c r="H37" s="12"/>
      <c r="I37" s="10"/>
      <c r="J37" s="12"/>
      <c r="K37" s="12"/>
      <c r="L37" s="12"/>
      <c r="M37" s="12"/>
      <c r="N37" s="12"/>
      <c r="O37" s="12"/>
      <c r="P37" s="12"/>
      <c r="Q37" s="12"/>
      <c r="R37" s="12"/>
      <c r="S37" s="10"/>
      <c r="T37" s="12"/>
      <c r="U37" s="12"/>
      <c r="V37" s="12"/>
      <c r="W37" s="12"/>
      <c r="X37" s="6"/>
      <c r="Y37" s="13">
        <f t="shared" si="9"/>
        <v>0</v>
      </c>
      <c r="Z37">
        <f t="shared" si="2"/>
        <v>0</v>
      </c>
    </row>
    <row r="38" spans="1:27" x14ac:dyDescent="0.35">
      <c r="B38" s="9" t="s">
        <v>46</v>
      </c>
      <c r="C38" s="10">
        <v>2022</v>
      </c>
      <c r="D38" s="10">
        <v>6</v>
      </c>
      <c r="E38" s="10">
        <v>75</v>
      </c>
      <c r="F38" s="11"/>
      <c r="G38" s="11">
        <f t="shared" si="8"/>
        <v>0</v>
      </c>
      <c r="H38" s="12"/>
      <c r="I38" s="10"/>
      <c r="J38" s="12"/>
      <c r="K38" s="12"/>
      <c r="L38" s="12"/>
      <c r="M38" s="12"/>
      <c r="N38" s="12"/>
      <c r="O38" s="12"/>
      <c r="P38" s="12"/>
      <c r="Q38" s="12"/>
      <c r="R38" s="12"/>
      <c r="S38" s="10"/>
      <c r="T38" s="12"/>
      <c r="U38" s="12"/>
      <c r="V38" s="12"/>
      <c r="W38" s="12"/>
      <c r="X38" s="6"/>
      <c r="Y38" s="13">
        <f t="shared" si="9"/>
        <v>0</v>
      </c>
      <c r="Z38">
        <f t="shared" si="2"/>
        <v>0</v>
      </c>
    </row>
    <row r="39" spans="1:27" x14ac:dyDescent="0.35">
      <c r="B39" s="9" t="s">
        <v>48</v>
      </c>
      <c r="C39" s="10">
        <v>2022</v>
      </c>
      <c r="D39" s="10">
        <v>6</v>
      </c>
      <c r="E39" s="10">
        <v>75</v>
      </c>
      <c r="F39" s="11"/>
      <c r="G39" s="11">
        <f t="shared" si="8"/>
        <v>0</v>
      </c>
      <c r="H39" s="12"/>
      <c r="I39" s="10"/>
      <c r="J39" s="12"/>
      <c r="K39" s="12"/>
      <c r="L39" s="12"/>
      <c r="M39" s="12"/>
      <c r="N39" s="12"/>
      <c r="O39" s="12"/>
      <c r="P39" s="12"/>
      <c r="Q39" s="12"/>
      <c r="R39" s="12"/>
      <c r="S39" s="10"/>
      <c r="T39" s="12"/>
      <c r="U39" s="12"/>
      <c r="V39" s="12"/>
      <c r="W39" s="12"/>
      <c r="X39" s="6"/>
      <c r="Y39" s="13">
        <f t="shared" si="9"/>
        <v>0</v>
      </c>
      <c r="Z39">
        <f t="shared" si="2"/>
        <v>0</v>
      </c>
    </row>
    <row r="40" spans="1:27" x14ac:dyDescent="0.35">
      <c r="B40" s="9" t="s">
        <v>49</v>
      </c>
      <c r="C40" s="10">
        <v>2022</v>
      </c>
      <c r="D40" s="10">
        <v>6</v>
      </c>
      <c r="E40" s="10">
        <v>75</v>
      </c>
      <c r="F40" s="11"/>
      <c r="G40" s="11">
        <f t="shared" si="8"/>
        <v>0</v>
      </c>
      <c r="H40" s="12"/>
      <c r="I40" s="10"/>
      <c r="J40" s="12"/>
      <c r="K40" s="12"/>
      <c r="L40" s="12"/>
      <c r="M40" s="12"/>
      <c r="N40" s="12"/>
      <c r="O40" s="12"/>
      <c r="P40" s="12"/>
      <c r="Q40" s="12"/>
      <c r="R40" s="12"/>
      <c r="S40" s="10"/>
      <c r="T40" s="12"/>
      <c r="U40" s="12"/>
      <c r="V40" s="12"/>
      <c r="W40" s="12"/>
      <c r="X40" s="6"/>
      <c r="Y40" s="13">
        <f t="shared" si="9"/>
        <v>0</v>
      </c>
      <c r="Z40">
        <f t="shared" si="2"/>
        <v>0</v>
      </c>
    </row>
    <row r="41" spans="1:27" x14ac:dyDescent="0.35">
      <c r="F41" s="6"/>
      <c r="G41" s="6"/>
      <c r="Y41" s="17"/>
    </row>
    <row r="42" spans="1:27" x14ac:dyDescent="0.35">
      <c r="B42" s="18" t="s">
        <v>38</v>
      </c>
      <c r="C42" s="12"/>
      <c r="D42" s="12"/>
      <c r="E42" s="12"/>
      <c r="F42" s="11"/>
      <c r="G42" s="11"/>
      <c r="H42" s="12"/>
      <c r="I42" s="18">
        <f t="shared" ref="I42:W42" si="10">SUM(I30:I41)</f>
        <v>108</v>
      </c>
      <c r="J42" s="18">
        <f t="shared" si="10"/>
        <v>0</v>
      </c>
      <c r="K42" s="18">
        <f t="shared" si="10"/>
        <v>0</v>
      </c>
      <c r="L42" s="18">
        <f t="shared" si="10"/>
        <v>0</v>
      </c>
      <c r="M42" s="18">
        <f t="shared" si="10"/>
        <v>0</v>
      </c>
      <c r="N42" s="18">
        <f t="shared" si="10"/>
        <v>0</v>
      </c>
      <c r="O42" s="18">
        <f t="shared" si="10"/>
        <v>36</v>
      </c>
      <c r="P42" s="18">
        <f t="shared" si="10"/>
        <v>0</v>
      </c>
      <c r="Q42" s="18">
        <f t="shared" si="10"/>
        <v>0</v>
      </c>
      <c r="R42" s="18">
        <f t="shared" si="10"/>
        <v>120</v>
      </c>
      <c r="S42" s="18">
        <f t="shared" si="10"/>
        <v>18</v>
      </c>
      <c r="T42" s="18">
        <f t="shared" si="10"/>
        <v>36</v>
      </c>
      <c r="U42" s="18">
        <f t="shared" si="10"/>
        <v>108</v>
      </c>
      <c r="V42" s="18">
        <f t="shared" si="10"/>
        <v>0</v>
      </c>
      <c r="W42" s="18">
        <f t="shared" si="10"/>
        <v>36</v>
      </c>
      <c r="X42" s="12"/>
      <c r="Y42" s="19">
        <f>SUM(Y30:Y40)</f>
        <v>462</v>
      </c>
      <c r="Z42" t="s">
        <v>95</v>
      </c>
    </row>
    <row r="43" spans="1:27" x14ac:dyDescent="0.35">
      <c r="B43" s="19" t="s">
        <v>93</v>
      </c>
      <c r="I43" s="52"/>
      <c r="J43" s="52"/>
      <c r="K43" s="52"/>
      <c r="L43" s="52"/>
      <c r="M43" s="52"/>
      <c r="N43" s="52"/>
      <c r="O43" s="52">
        <v>15534</v>
      </c>
      <c r="P43" s="52"/>
      <c r="Q43" s="52"/>
      <c r="R43" s="52"/>
      <c r="S43" s="52">
        <v>1440</v>
      </c>
      <c r="T43" s="52">
        <v>2880</v>
      </c>
      <c r="U43" s="52">
        <v>8604</v>
      </c>
      <c r="V43" s="52"/>
      <c r="W43" s="52">
        <v>2880</v>
      </c>
      <c r="Y43" s="19">
        <f>SUM(I43:W43)</f>
        <v>31338</v>
      </c>
      <c r="Z43" t="s">
        <v>94</v>
      </c>
    </row>
    <row r="45" spans="1:27" x14ac:dyDescent="0.35">
      <c r="A45" s="20" t="s">
        <v>50</v>
      </c>
      <c r="B45" s="20"/>
      <c r="C45" s="20" t="s">
        <v>51</v>
      </c>
      <c r="D45" s="20" t="s">
        <v>52</v>
      </c>
      <c r="E45" s="20"/>
      <c r="F45" s="21" t="s">
        <v>53</v>
      </c>
      <c r="G45" s="21" t="s">
        <v>53</v>
      </c>
    </row>
    <row r="46" spans="1:27" x14ac:dyDescent="0.35">
      <c r="B46" s="22" t="s">
        <v>54</v>
      </c>
    </row>
    <row r="47" spans="1:27" x14ac:dyDescent="0.35">
      <c r="A47" s="12">
        <v>5011508</v>
      </c>
      <c r="B47" s="12" t="s">
        <v>16</v>
      </c>
      <c r="C47" s="12">
        <f>S26</f>
        <v>444</v>
      </c>
      <c r="D47" s="12">
        <f>C47/6</f>
        <v>74</v>
      </c>
      <c r="E47" s="12"/>
      <c r="F47" s="23">
        <v>29532</v>
      </c>
      <c r="G47" s="11"/>
    </row>
    <row r="48" spans="1:27" x14ac:dyDescent="0.35">
      <c r="A48" s="12">
        <v>5011506</v>
      </c>
      <c r="B48" s="12" t="s">
        <v>17</v>
      </c>
      <c r="C48" s="12">
        <f>T26</f>
        <v>372</v>
      </c>
      <c r="D48" s="12">
        <f t="shared" ref="D48:D60" si="11">C48/6</f>
        <v>62</v>
      </c>
      <c r="E48" s="12"/>
      <c r="F48" s="11">
        <v>26618</v>
      </c>
      <c r="G48" s="11"/>
    </row>
    <row r="49" spans="1:8" x14ac:dyDescent="0.35">
      <c r="A49" s="12">
        <v>5011511</v>
      </c>
      <c r="B49" s="12" t="s">
        <v>18</v>
      </c>
      <c r="C49" s="12">
        <f>U26</f>
        <v>234</v>
      </c>
      <c r="D49" s="12">
        <f t="shared" si="11"/>
        <v>39</v>
      </c>
      <c r="E49" s="12"/>
      <c r="F49" s="11">
        <v>17400</v>
      </c>
      <c r="G49" s="23"/>
    </row>
    <row r="50" spans="1:8" x14ac:dyDescent="0.35">
      <c r="A50" s="12">
        <v>5011513</v>
      </c>
      <c r="B50" s="12" t="s">
        <v>7</v>
      </c>
      <c r="C50" s="12">
        <f>J26</f>
        <v>123</v>
      </c>
      <c r="D50" s="12">
        <f t="shared" si="11"/>
        <v>20.5</v>
      </c>
      <c r="E50" s="12"/>
      <c r="F50" s="11">
        <v>9048</v>
      </c>
      <c r="G50" s="11"/>
    </row>
    <row r="51" spans="1:8" x14ac:dyDescent="0.35">
      <c r="A51" s="12">
        <v>5011619</v>
      </c>
      <c r="B51" s="12" t="s">
        <v>8</v>
      </c>
      <c r="C51" s="12">
        <f>K26</f>
        <v>48</v>
      </c>
      <c r="D51" s="12">
        <f t="shared" si="11"/>
        <v>8</v>
      </c>
      <c r="E51" s="12"/>
      <c r="F51" s="23">
        <v>9804</v>
      </c>
      <c r="G51" s="11"/>
    </row>
    <row r="52" spans="1:8" x14ac:dyDescent="0.35">
      <c r="A52" s="12">
        <v>5011509</v>
      </c>
      <c r="B52" s="12" t="s">
        <v>9</v>
      </c>
      <c r="C52" s="12">
        <f>L26</f>
        <v>276</v>
      </c>
      <c r="D52" s="12">
        <f t="shared" si="11"/>
        <v>46</v>
      </c>
      <c r="E52" s="12"/>
      <c r="F52" s="11">
        <v>12594</v>
      </c>
      <c r="G52" s="23"/>
    </row>
    <row r="53" spans="1:8" x14ac:dyDescent="0.35">
      <c r="A53" s="12">
        <v>5011507</v>
      </c>
      <c r="B53" s="12" t="s">
        <v>69</v>
      </c>
      <c r="C53" s="12">
        <f>V26</f>
        <v>852</v>
      </c>
      <c r="D53" s="12">
        <f t="shared" si="11"/>
        <v>142</v>
      </c>
      <c r="E53" s="12"/>
      <c r="F53" s="11">
        <v>44268</v>
      </c>
      <c r="G53" s="11"/>
    </row>
    <row r="54" spans="1:8" x14ac:dyDescent="0.35">
      <c r="A54" s="12">
        <v>5011516</v>
      </c>
      <c r="B54" s="12" t="s">
        <v>10</v>
      </c>
      <c r="C54" s="12">
        <f>M26</f>
        <v>141</v>
      </c>
      <c r="D54" s="12">
        <f t="shared" si="11"/>
        <v>23.5</v>
      </c>
      <c r="E54" s="12"/>
      <c r="F54" s="11">
        <v>8352</v>
      </c>
      <c r="G54" s="11"/>
    </row>
    <row r="55" spans="1:8" x14ac:dyDescent="0.35">
      <c r="A55" s="12">
        <v>5011510</v>
      </c>
      <c r="B55" s="12" t="s">
        <v>20</v>
      </c>
      <c r="C55" s="12">
        <f>W26</f>
        <v>210</v>
      </c>
      <c r="D55" s="12">
        <f t="shared" si="11"/>
        <v>35</v>
      </c>
      <c r="E55" s="12"/>
      <c r="F55" s="23">
        <v>19224</v>
      </c>
      <c r="G55" s="11"/>
    </row>
    <row r="56" spans="1:8" x14ac:dyDescent="0.35">
      <c r="A56" s="12">
        <v>5011514</v>
      </c>
      <c r="B56" s="12" t="s">
        <v>11</v>
      </c>
      <c r="C56" s="12">
        <f>N26</f>
        <v>213</v>
      </c>
      <c r="D56" s="12">
        <f t="shared" si="11"/>
        <v>35.5</v>
      </c>
      <c r="E56" s="12"/>
      <c r="F56" s="11">
        <v>15339</v>
      </c>
      <c r="G56" s="11"/>
    </row>
    <row r="57" spans="1:8" x14ac:dyDescent="0.35">
      <c r="A57" s="12">
        <v>5003852</v>
      </c>
      <c r="B57" s="12" t="s">
        <v>12</v>
      </c>
      <c r="C57" s="12">
        <f>O26</f>
        <v>114</v>
      </c>
      <c r="D57" s="12">
        <f t="shared" si="11"/>
        <v>19</v>
      </c>
      <c r="E57" s="12"/>
      <c r="F57" s="11"/>
      <c r="G57" s="11"/>
    </row>
    <row r="58" spans="1:8" x14ac:dyDescent="0.35">
      <c r="A58" s="12">
        <v>5011517</v>
      </c>
      <c r="B58" s="12" t="s">
        <v>13</v>
      </c>
      <c r="C58" s="12">
        <f>P26</f>
        <v>162</v>
      </c>
      <c r="D58" s="12">
        <f t="shared" si="11"/>
        <v>27</v>
      </c>
      <c r="E58" s="12"/>
      <c r="F58" s="23">
        <v>11652</v>
      </c>
      <c r="G58" s="11"/>
    </row>
    <row r="59" spans="1:8" x14ac:dyDescent="0.35">
      <c r="A59" s="12">
        <v>5011512</v>
      </c>
      <c r="B59" s="12" t="s">
        <v>15</v>
      </c>
      <c r="C59" s="12">
        <f>R26</f>
        <v>276</v>
      </c>
      <c r="D59" s="12">
        <f t="shared" si="11"/>
        <v>46</v>
      </c>
      <c r="E59" s="12"/>
      <c r="F59" s="51">
        <v>11871</v>
      </c>
      <c r="G59" s="11"/>
      <c r="H59" t="s">
        <v>90</v>
      </c>
    </row>
    <row r="60" spans="1:8" x14ac:dyDescent="0.35">
      <c r="A60" s="12">
        <v>5011518</v>
      </c>
      <c r="B60" s="12" t="s">
        <v>14</v>
      </c>
      <c r="C60" s="12">
        <f>Q26</f>
        <v>156</v>
      </c>
      <c r="D60" s="12">
        <f t="shared" si="11"/>
        <v>26</v>
      </c>
      <c r="E60" s="12"/>
      <c r="F60" s="11">
        <v>8523</v>
      </c>
      <c r="G60" s="11"/>
    </row>
    <row r="61" spans="1:8" x14ac:dyDescent="0.35">
      <c r="F61" s="6"/>
      <c r="G61" s="6"/>
    </row>
    <row r="62" spans="1:8" x14ac:dyDescent="0.35">
      <c r="B62" s="24" t="s">
        <v>55</v>
      </c>
      <c r="C62" s="24">
        <f>SUM(C47:C60)</f>
        <v>3621</v>
      </c>
      <c r="D62" s="24">
        <f>SUM(D47:D60)</f>
        <v>603.5</v>
      </c>
      <c r="E62" s="24"/>
      <c r="F62" s="25">
        <f>SUM(F47:F61)</f>
        <v>224225</v>
      </c>
      <c r="G62" s="25">
        <f>SUM(G47:G60)</f>
        <v>0</v>
      </c>
    </row>
    <row r="63" spans="1:8" x14ac:dyDescent="0.35">
      <c r="F63" s="6"/>
      <c r="G63" s="6"/>
    </row>
    <row r="64" spans="1:8" x14ac:dyDescent="0.35">
      <c r="B64" s="5" t="s">
        <v>56</v>
      </c>
      <c r="F64" s="6"/>
      <c r="G64" s="6"/>
    </row>
    <row r="65" spans="1:19" x14ac:dyDescent="0.35">
      <c r="A65" s="12">
        <v>5003806</v>
      </c>
      <c r="B65" s="12" t="s">
        <v>16</v>
      </c>
      <c r="C65" s="12">
        <f>S42</f>
        <v>18</v>
      </c>
      <c r="D65" s="12">
        <f>C65/6</f>
        <v>3</v>
      </c>
      <c r="E65" s="12"/>
      <c r="F65" s="23">
        <v>1440</v>
      </c>
      <c r="G65" s="11"/>
    </row>
    <row r="66" spans="1:19" x14ac:dyDescent="0.35">
      <c r="A66" s="12">
        <v>5003807</v>
      </c>
      <c r="B66" s="12" t="s">
        <v>17</v>
      </c>
      <c r="C66" s="12">
        <f>T42</f>
        <v>36</v>
      </c>
      <c r="D66" s="12">
        <f t="shared" ref="D66:D77" si="12">C66/6</f>
        <v>6</v>
      </c>
      <c r="E66" s="12"/>
      <c r="F66" s="11">
        <v>2880</v>
      </c>
      <c r="G66" s="11"/>
    </row>
    <row r="67" spans="1:19" x14ac:dyDescent="0.35">
      <c r="A67" s="12">
        <v>5003808</v>
      </c>
      <c r="B67" s="12" t="s">
        <v>18</v>
      </c>
      <c r="C67" s="12">
        <f>U42</f>
        <v>108</v>
      </c>
      <c r="D67" s="12">
        <f t="shared" si="12"/>
        <v>18</v>
      </c>
      <c r="E67" s="12"/>
      <c r="F67" s="11">
        <v>8604</v>
      </c>
      <c r="G67" s="11"/>
    </row>
    <row r="68" spans="1:19" x14ac:dyDescent="0.35">
      <c r="A68" s="12"/>
      <c r="B68" s="12" t="s">
        <v>7</v>
      </c>
      <c r="C68" s="12"/>
      <c r="D68" s="12">
        <f t="shared" si="12"/>
        <v>0</v>
      </c>
      <c r="E68" s="12"/>
      <c r="F68" s="11"/>
      <c r="G68" s="11"/>
    </row>
    <row r="69" spans="1:19" x14ac:dyDescent="0.35">
      <c r="A69" s="12"/>
      <c r="B69" s="12" t="s">
        <v>8</v>
      </c>
      <c r="C69" s="12"/>
      <c r="D69" s="12">
        <f t="shared" si="12"/>
        <v>0</v>
      </c>
      <c r="E69" s="12"/>
      <c r="F69" s="11"/>
      <c r="G69" s="11"/>
    </row>
    <row r="70" spans="1:19" x14ac:dyDescent="0.35">
      <c r="A70" s="12"/>
      <c r="B70" s="12" t="s">
        <v>9</v>
      </c>
      <c r="C70" s="12"/>
      <c r="D70" s="12">
        <f t="shared" si="12"/>
        <v>0</v>
      </c>
      <c r="E70" s="12"/>
      <c r="F70" s="11"/>
      <c r="G70" s="11"/>
    </row>
    <row r="71" spans="1:19" x14ac:dyDescent="0.35">
      <c r="A71" s="12"/>
      <c r="B71" s="12" t="s">
        <v>69</v>
      </c>
      <c r="C71" s="12"/>
      <c r="D71" s="12"/>
      <c r="E71" s="12"/>
      <c r="F71" s="11">
        <v>0</v>
      </c>
      <c r="G71" s="11"/>
    </row>
    <row r="72" spans="1:19" x14ac:dyDescent="0.35">
      <c r="A72" s="12"/>
      <c r="B72" s="12" t="s">
        <v>10</v>
      </c>
      <c r="C72" s="12"/>
      <c r="D72" s="12">
        <f t="shared" si="12"/>
        <v>0</v>
      </c>
      <c r="E72" s="12"/>
      <c r="F72" s="11"/>
      <c r="G72" s="11"/>
    </row>
    <row r="73" spans="1:19" x14ac:dyDescent="0.35">
      <c r="A73" s="12">
        <v>5003810</v>
      </c>
      <c r="B73" s="12" t="s">
        <v>20</v>
      </c>
      <c r="C73" s="12">
        <f>W42</f>
        <v>36</v>
      </c>
      <c r="D73" s="12">
        <f t="shared" si="12"/>
        <v>6</v>
      </c>
      <c r="E73" s="12"/>
      <c r="F73" s="11">
        <v>2880</v>
      </c>
      <c r="G73" s="11"/>
      <c r="S73" t="s">
        <v>96</v>
      </c>
    </row>
    <row r="74" spans="1:19" x14ac:dyDescent="0.35">
      <c r="A74" s="12"/>
      <c r="B74" s="12" t="s">
        <v>11</v>
      </c>
      <c r="C74" s="12"/>
      <c r="D74" s="12">
        <f t="shared" si="12"/>
        <v>0</v>
      </c>
      <c r="E74" s="12"/>
      <c r="F74" s="11"/>
      <c r="G74" s="11"/>
    </row>
    <row r="75" spans="1:19" x14ac:dyDescent="0.35">
      <c r="A75" s="12"/>
      <c r="B75" t="s">
        <v>92</v>
      </c>
      <c r="C75" s="12">
        <f>O42</f>
        <v>36</v>
      </c>
      <c r="D75" s="12"/>
      <c r="E75" s="12"/>
      <c r="F75" s="6">
        <v>15534</v>
      </c>
      <c r="G75" s="11"/>
    </row>
    <row r="76" spans="1:19" x14ac:dyDescent="0.35">
      <c r="A76" s="12"/>
      <c r="B76" s="12" t="s">
        <v>13</v>
      </c>
      <c r="C76" s="12"/>
      <c r="D76" s="12">
        <f t="shared" si="12"/>
        <v>0</v>
      </c>
      <c r="E76" s="12"/>
      <c r="F76" s="11"/>
      <c r="G76" s="11"/>
    </row>
    <row r="77" spans="1:19" x14ac:dyDescent="0.35">
      <c r="A77" s="12">
        <v>5003809</v>
      </c>
      <c r="B77" s="12" t="s">
        <v>15</v>
      </c>
      <c r="C77" s="12">
        <f>R42</f>
        <v>120</v>
      </c>
      <c r="D77" s="12">
        <f t="shared" si="12"/>
        <v>20</v>
      </c>
      <c r="E77" s="12"/>
      <c r="F77" s="50">
        <v>9600</v>
      </c>
      <c r="G77" s="11"/>
      <c r="H77" t="s">
        <v>90</v>
      </c>
    </row>
    <row r="78" spans="1:19" x14ac:dyDescent="0.35">
      <c r="B78" s="12" t="s">
        <v>14</v>
      </c>
      <c r="C78" s="12"/>
      <c r="D78" s="12"/>
      <c r="E78" s="12"/>
      <c r="F78" s="50">
        <v>0</v>
      </c>
      <c r="G78" s="11"/>
    </row>
    <row r="79" spans="1:19" x14ac:dyDescent="0.35">
      <c r="B79" s="24" t="s">
        <v>57</v>
      </c>
      <c r="C79" s="24">
        <f>SUM(C65:C77)</f>
        <v>354</v>
      </c>
      <c r="D79" s="24">
        <f>SUM(D65:D77)</f>
        <v>53</v>
      </c>
      <c r="E79" s="24"/>
      <c r="F79" s="25">
        <f>SUM(F65:F78)</f>
        <v>40938</v>
      </c>
      <c r="G79" s="25">
        <f>SUM(G65:G77)</f>
        <v>0</v>
      </c>
    </row>
    <row r="80" spans="1:19" x14ac:dyDescent="0.35">
      <c r="F80" s="6"/>
    </row>
    <row r="81" spans="1:7" x14ac:dyDescent="0.35">
      <c r="A81" t="s">
        <v>58</v>
      </c>
      <c r="B81" s="26" t="s">
        <v>59</v>
      </c>
      <c r="C81" s="20" t="s">
        <v>51</v>
      </c>
      <c r="D81" s="20" t="s">
        <v>52</v>
      </c>
      <c r="E81" s="20"/>
      <c r="F81" s="21" t="s">
        <v>53</v>
      </c>
      <c r="G81" s="21" t="s">
        <v>53</v>
      </c>
    </row>
    <row r="82" spans="1:7" x14ac:dyDescent="0.35">
      <c r="A82" t="s">
        <v>60</v>
      </c>
      <c r="B82" s="12" t="s">
        <v>16</v>
      </c>
      <c r="C82" s="12">
        <v>504</v>
      </c>
      <c r="D82" s="12">
        <f>C82/6</f>
        <v>84</v>
      </c>
      <c r="E82" s="12"/>
      <c r="F82" s="11">
        <f>F47+F65</f>
        <v>30972</v>
      </c>
      <c r="G82" s="11"/>
    </row>
    <row r="83" spans="1:7" x14ac:dyDescent="0.35">
      <c r="A83" t="s">
        <v>61</v>
      </c>
      <c r="B83" s="12" t="s">
        <v>17</v>
      </c>
      <c r="C83" s="12">
        <v>405</v>
      </c>
      <c r="D83" s="12">
        <f t="shared" ref="D83:D95" si="13">C83/6</f>
        <v>67.5</v>
      </c>
      <c r="E83" s="12"/>
      <c r="F83" s="11">
        <f t="shared" ref="F83:F95" si="14">F48+F66</f>
        <v>29498</v>
      </c>
      <c r="G83" s="11"/>
    </row>
    <row r="84" spans="1:7" x14ac:dyDescent="0.35">
      <c r="A84" t="s">
        <v>61</v>
      </c>
      <c r="B84" s="12" t="s">
        <v>18</v>
      </c>
      <c r="C84" s="12">
        <v>342</v>
      </c>
      <c r="D84" s="12">
        <f t="shared" si="13"/>
        <v>57</v>
      </c>
      <c r="E84" s="12"/>
      <c r="F84" s="11">
        <f t="shared" si="14"/>
        <v>26004</v>
      </c>
      <c r="G84" s="23"/>
    </row>
    <row r="85" spans="1:7" x14ac:dyDescent="0.35">
      <c r="A85" t="s">
        <v>61</v>
      </c>
      <c r="B85" s="12" t="s">
        <v>7</v>
      </c>
      <c r="C85" s="12">
        <v>87</v>
      </c>
      <c r="D85" s="12">
        <f t="shared" si="13"/>
        <v>14.5</v>
      </c>
      <c r="E85" s="12"/>
      <c r="F85" s="11">
        <f t="shared" si="14"/>
        <v>9048</v>
      </c>
      <c r="G85" s="11"/>
    </row>
    <row r="86" spans="1:7" x14ac:dyDescent="0.35">
      <c r="A86" t="s">
        <v>61</v>
      </c>
      <c r="B86" s="12" t="s">
        <v>8</v>
      </c>
      <c r="C86" s="12">
        <v>42</v>
      </c>
      <c r="D86" s="12">
        <f t="shared" si="13"/>
        <v>7</v>
      </c>
      <c r="E86" s="12"/>
      <c r="F86" s="11">
        <f t="shared" si="14"/>
        <v>9804</v>
      </c>
      <c r="G86" s="11"/>
    </row>
    <row r="87" spans="1:7" x14ac:dyDescent="0.35">
      <c r="A87" t="s">
        <v>62</v>
      </c>
      <c r="B87" s="12" t="s">
        <v>9</v>
      </c>
      <c r="C87" s="12">
        <v>288</v>
      </c>
      <c r="D87" s="12">
        <f t="shared" si="13"/>
        <v>48</v>
      </c>
      <c r="E87" s="12"/>
      <c r="F87" s="11">
        <f t="shared" si="14"/>
        <v>12594</v>
      </c>
      <c r="G87" s="23"/>
    </row>
    <row r="88" spans="1:7" x14ac:dyDescent="0.35">
      <c r="A88" t="s">
        <v>61</v>
      </c>
      <c r="B88" s="12" t="s">
        <v>71</v>
      </c>
      <c r="C88" s="12">
        <v>852</v>
      </c>
      <c r="D88" s="12">
        <f t="shared" si="13"/>
        <v>142</v>
      </c>
      <c r="E88" s="12"/>
      <c r="F88" s="11">
        <f t="shared" si="14"/>
        <v>44268</v>
      </c>
      <c r="G88" s="11"/>
    </row>
    <row r="89" spans="1:7" x14ac:dyDescent="0.35">
      <c r="A89" t="s">
        <v>61</v>
      </c>
      <c r="B89" s="12" t="s">
        <v>10</v>
      </c>
      <c r="C89" s="12">
        <v>141</v>
      </c>
      <c r="D89" s="12">
        <f t="shared" si="13"/>
        <v>23.5</v>
      </c>
      <c r="E89" s="12"/>
      <c r="F89" s="11">
        <f t="shared" si="14"/>
        <v>8352</v>
      </c>
      <c r="G89" s="11"/>
    </row>
    <row r="90" spans="1:7" x14ac:dyDescent="0.35">
      <c r="A90" t="s">
        <v>61</v>
      </c>
      <c r="B90" s="12" t="s">
        <v>20</v>
      </c>
      <c r="C90" s="12">
        <v>240</v>
      </c>
      <c r="D90" s="12">
        <f t="shared" si="13"/>
        <v>40</v>
      </c>
      <c r="E90" s="12"/>
      <c r="F90" s="11">
        <f t="shared" si="14"/>
        <v>22104</v>
      </c>
      <c r="G90" s="11"/>
    </row>
    <row r="91" spans="1:7" x14ac:dyDescent="0.35">
      <c r="A91" t="s">
        <v>61</v>
      </c>
      <c r="B91" s="12" t="s">
        <v>11</v>
      </c>
      <c r="C91" s="12">
        <v>213</v>
      </c>
      <c r="D91" s="12">
        <f t="shared" si="13"/>
        <v>35.5</v>
      </c>
      <c r="E91" s="12"/>
      <c r="F91" s="11">
        <f t="shared" si="14"/>
        <v>15339</v>
      </c>
      <c r="G91" s="11"/>
    </row>
    <row r="92" spans="1:7" x14ac:dyDescent="0.35">
      <c r="A92" t="s">
        <v>61</v>
      </c>
      <c r="B92" s="12" t="s">
        <v>12</v>
      </c>
      <c r="C92" s="12">
        <v>150</v>
      </c>
      <c r="D92" s="12">
        <f t="shared" si="13"/>
        <v>25</v>
      </c>
      <c r="E92" s="12"/>
      <c r="F92" s="11">
        <f t="shared" si="14"/>
        <v>15534</v>
      </c>
      <c r="G92" s="11"/>
    </row>
    <row r="93" spans="1:7" x14ac:dyDescent="0.35">
      <c r="A93" t="s">
        <v>61</v>
      </c>
      <c r="B93" s="12" t="s">
        <v>13</v>
      </c>
      <c r="C93" s="12">
        <v>135</v>
      </c>
      <c r="D93" s="12">
        <f t="shared" si="13"/>
        <v>22.5</v>
      </c>
      <c r="E93" s="12"/>
      <c r="F93" s="11">
        <f t="shared" si="14"/>
        <v>11652</v>
      </c>
      <c r="G93" s="11"/>
    </row>
    <row r="94" spans="1:7" x14ac:dyDescent="0.35">
      <c r="A94" t="s">
        <v>61</v>
      </c>
      <c r="B94" s="12" t="s">
        <v>15</v>
      </c>
      <c r="C94" s="12">
        <v>396</v>
      </c>
      <c r="D94" s="12">
        <f t="shared" si="13"/>
        <v>66</v>
      </c>
      <c r="E94" s="12"/>
      <c r="F94" s="11">
        <f t="shared" si="14"/>
        <v>21471</v>
      </c>
      <c r="G94" s="11"/>
    </row>
    <row r="95" spans="1:7" x14ac:dyDescent="0.35">
      <c r="A95" t="s">
        <v>61</v>
      </c>
      <c r="B95" s="12" t="s">
        <v>14</v>
      </c>
      <c r="C95" s="12">
        <v>156</v>
      </c>
      <c r="D95" s="12">
        <f t="shared" si="13"/>
        <v>26</v>
      </c>
      <c r="E95" s="12"/>
      <c r="F95" s="11">
        <f t="shared" si="14"/>
        <v>8523</v>
      </c>
      <c r="G95" s="11"/>
    </row>
    <row r="96" spans="1:7" x14ac:dyDescent="0.35">
      <c r="F96" s="11"/>
    </row>
    <row r="97" spans="2:7" x14ac:dyDescent="0.35">
      <c r="B97" s="24" t="s">
        <v>63</v>
      </c>
      <c r="C97" s="24">
        <f>SUM(C82:C95)</f>
        <v>3951</v>
      </c>
      <c r="D97" s="24">
        <f t="shared" ref="D97" si="15">SUM(D82:D95)</f>
        <v>658.5</v>
      </c>
      <c r="E97" s="24"/>
      <c r="F97" s="25">
        <f>SUM(F82:F96)</f>
        <v>265163</v>
      </c>
      <c r="G97" s="25">
        <f t="shared" ref="G97" si="16">SUM(G82:G95)</f>
        <v>0</v>
      </c>
    </row>
    <row r="99" spans="2:7" x14ac:dyDescent="0.35">
      <c r="F99" s="6"/>
    </row>
  </sheetData>
  <conditionalFormatting sqref="A5:A8 A10:A12">
    <cfRule type="expression" dxfId="0" priority="1">
      <formula>ISERROR($E5)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D2351-728A-4E0B-A01E-2D27BF9134B3}">
  <dimension ref="A2:O25"/>
  <sheetViews>
    <sheetView zoomScale="80" zoomScaleNormal="80" workbookViewId="0">
      <selection activeCell="R36" sqref="R36"/>
    </sheetView>
  </sheetViews>
  <sheetFormatPr baseColWidth="10" defaultColWidth="8.7265625" defaultRowHeight="14.5" x14ac:dyDescent="0.35"/>
  <cols>
    <col min="1" max="1" width="17.90625" bestFit="1" customWidth="1"/>
    <col min="2" max="2" width="11.36328125" bestFit="1" customWidth="1"/>
    <col min="3" max="3" width="9.36328125" bestFit="1" customWidth="1"/>
    <col min="4" max="5" width="11.36328125" bestFit="1" customWidth="1"/>
    <col min="6" max="6" width="9.36328125" bestFit="1" customWidth="1"/>
    <col min="7" max="10" width="11.36328125" bestFit="1" customWidth="1"/>
    <col min="11" max="11" width="9.36328125" bestFit="1" customWidth="1"/>
    <col min="12" max="13" width="11.36328125" bestFit="1" customWidth="1"/>
    <col min="14" max="14" width="9.36328125" bestFit="1" customWidth="1"/>
    <col min="15" max="15" width="11.36328125" bestFit="1" customWidth="1"/>
  </cols>
  <sheetData>
    <row r="2" spans="1:15" ht="142.5" x14ac:dyDescent="0.35">
      <c r="B2" s="36" t="s">
        <v>7</v>
      </c>
      <c r="C2" s="40" t="s">
        <v>8</v>
      </c>
      <c r="D2" s="36" t="s">
        <v>9</v>
      </c>
      <c r="E2" s="40" t="s">
        <v>10</v>
      </c>
      <c r="F2" s="40" t="s">
        <v>11</v>
      </c>
      <c r="G2" s="40" t="s">
        <v>12</v>
      </c>
      <c r="H2" s="36" t="s">
        <v>13</v>
      </c>
      <c r="I2" s="40" t="s">
        <v>14</v>
      </c>
      <c r="J2" s="36" t="s">
        <v>15</v>
      </c>
      <c r="K2" s="43" t="s">
        <v>16</v>
      </c>
      <c r="L2" s="43" t="s">
        <v>17</v>
      </c>
      <c r="M2" s="43" t="s">
        <v>18</v>
      </c>
      <c r="N2" s="43" t="s">
        <v>19</v>
      </c>
      <c r="O2" s="36" t="s">
        <v>20</v>
      </c>
    </row>
    <row r="3" spans="1:15" x14ac:dyDescent="0.35">
      <c r="A3" s="37"/>
      <c r="B3" s="37"/>
      <c r="C3" s="41"/>
      <c r="D3" s="37"/>
      <c r="E3" s="41"/>
      <c r="F3" s="41"/>
      <c r="G3" s="41"/>
      <c r="H3" s="37"/>
      <c r="I3" s="41"/>
      <c r="J3" s="37"/>
      <c r="K3" s="44"/>
      <c r="L3" s="44"/>
      <c r="M3" s="44"/>
      <c r="N3" s="44"/>
      <c r="O3" s="37"/>
    </row>
    <row r="4" spans="1:15" s="16" customFormat="1" x14ac:dyDescent="0.35">
      <c r="A4" s="38" t="s">
        <v>77</v>
      </c>
      <c r="B4" s="46" t="s">
        <v>80</v>
      </c>
      <c r="C4" s="42" t="s">
        <v>80</v>
      </c>
      <c r="D4" s="39" t="s">
        <v>79</v>
      </c>
      <c r="E4" s="42" t="s">
        <v>80</v>
      </c>
      <c r="F4" s="42" t="s">
        <v>80</v>
      </c>
      <c r="G4" s="42" t="s">
        <v>80</v>
      </c>
      <c r="H4" s="46" t="s">
        <v>80</v>
      </c>
      <c r="I4" s="42" t="s">
        <v>80</v>
      </c>
      <c r="J4" s="39" t="s">
        <v>79</v>
      </c>
      <c r="K4" s="45" t="s">
        <v>80</v>
      </c>
      <c r="L4" s="45" t="s">
        <v>80</v>
      </c>
      <c r="M4" s="45" t="s">
        <v>80</v>
      </c>
      <c r="N4" s="45" t="s">
        <v>80</v>
      </c>
      <c r="O4" s="46" t="s">
        <v>80</v>
      </c>
    </row>
    <row r="5" spans="1:15" s="16" customFormat="1" x14ac:dyDescent="0.35">
      <c r="A5" s="38" t="s">
        <v>78</v>
      </c>
      <c r="B5" s="39" t="s">
        <v>79</v>
      </c>
      <c r="C5" s="42" t="s">
        <v>81</v>
      </c>
      <c r="D5" s="45" t="s">
        <v>82</v>
      </c>
      <c r="E5" s="42" t="s">
        <v>80</v>
      </c>
      <c r="F5" s="42" t="s">
        <v>81</v>
      </c>
      <c r="G5" s="42" t="s">
        <v>81</v>
      </c>
      <c r="H5" s="39" t="s">
        <v>79</v>
      </c>
      <c r="I5" s="42" t="s">
        <v>81</v>
      </c>
      <c r="J5" s="45" t="s">
        <v>82</v>
      </c>
      <c r="K5" s="45" t="s">
        <v>82</v>
      </c>
      <c r="L5" s="45" t="s">
        <v>82</v>
      </c>
      <c r="M5" s="45" t="s">
        <v>82</v>
      </c>
      <c r="N5" s="45" t="s">
        <v>82</v>
      </c>
      <c r="O5" s="39" t="s">
        <v>79</v>
      </c>
    </row>
    <row r="7" spans="1:15" x14ac:dyDescent="0.35">
      <c r="D7" t="s">
        <v>84</v>
      </c>
    </row>
    <row r="11" spans="1:15" x14ac:dyDescent="0.35">
      <c r="A11" s="37"/>
      <c r="B11" s="49" t="s">
        <v>77</v>
      </c>
      <c r="C11" s="49" t="s">
        <v>78</v>
      </c>
      <c r="D11" s="49" t="s">
        <v>89</v>
      </c>
    </row>
    <row r="12" spans="1:15" x14ac:dyDescent="0.35">
      <c r="A12" s="49" t="s">
        <v>7</v>
      </c>
      <c r="B12" s="37" t="s">
        <v>80</v>
      </c>
      <c r="C12" s="37" t="s">
        <v>90</v>
      </c>
      <c r="D12" s="37" t="s">
        <v>90</v>
      </c>
    </row>
    <row r="13" spans="1:15" x14ac:dyDescent="0.35">
      <c r="A13" s="49" t="s">
        <v>86</v>
      </c>
      <c r="B13" s="37" t="s">
        <v>80</v>
      </c>
      <c r="C13" s="37" t="s">
        <v>81</v>
      </c>
      <c r="D13" s="37" t="s">
        <v>90</v>
      </c>
    </row>
    <row r="14" spans="1:15" x14ac:dyDescent="0.35">
      <c r="A14" s="49" t="s">
        <v>9</v>
      </c>
      <c r="B14" s="37" t="s">
        <v>84</v>
      </c>
      <c r="C14" s="37" t="s">
        <v>82</v>
      </c>
      <c r="D14" s="37" t="s">
        <v>90</v>
      </c>
    </row>
    <row r="15" spans="1:15" x14ac:dyDescent="0.35">
      <c r="A15" s="49" t="s">
        <v>10</v>
      </c>
      <c r="B15" s="37" t="s">
        <v>80</v>
      </c>
      <c r="C15" s="37" t="s">
        <v>81</v>
      </c>
      <c r="D15" s="37" t="s">
        <v>90</v>
      </c>
    </row>
    <row r="16" spans="1:15" x14ac:dyDescent="0.35">
      <c r="A16" s="49" t="s">
        <v>11</v>
      </c>
      <c r="B16" s="37" t="s">
        <v>80</v>
      </c>
      <c r="C16" s="37" t="s">
        <v>81</v>
      </c>
      <c r="D16" s="37" t="s">
        <v>90</v>
      </c>
    </row>
    <row r="17" spans="1:4" x14ac:dyDescent="0.35">
      <c r="A17" s="49" t="s">
        <v>12</v>
      </c>
      <c r="B17" s="37" t="s">
        <v>80</v>
      </c>
      <c r="C17" s="37" t="s">
        <v>81</v>
      </c>
      <c r="D17" s="37" t="s">
        <v>90</v>
      </c>
    </row>
    <row r="18" spans="1:4" x14ac:dyDescent="0.35">
      <c r="A18" s="49" t="s">
        <v>13</v>
      </c>
      <c r="B18" s="37" t="s">
        <v>80</v>
      </c>
      <c r="C18" s="37" t="s">
        <v>90</v>
      </c>
      <c r="D18" s="37" t="s">
        <v>90</v>
      </c>
    </row>
    <row r="19" spans="1:4" x14ac:dyDescent="0.35">
      <c r="A19" s="49" t="s">
        <v>14</v>
      </c>
      <c r="B19" s="37" t="s">
        <v>80</v>
      </c>
      <c r="C19" s="37" t="s">
        <v>81</v>
      </c>
      <c r="D19" s="37" t="s">
        <v>91</v>
      </c>
    </row>
    <row r="20" spans="1:4" x14ac:dyDescent="0.35">
      <c r="A20" s="49" t="s">
        <v>15</v>
      </c>
      <c r="B20" s="37" t="s">
        <v>90</v>
      </c>
      <c r="C20" s="37" t="s">
        <v>82</v>
      </c>
      <c r="D20" s="37" t="s">
        <v>90</v>
      </c>
    </row>
    <row r="21" spans="1:4" x14ac:dyDescent="0.35">
      <c r="A21" s="49" t="s">
        <v>87</v>
      </c>
      <c r="B21" s="37" t="s">
        <v>80</v>
      </c>
      <c r="C21" s="37" t="s">
        <v>82</v>
      </c>
      <c r="D21" s="37" t="s">
        <v>91</v>
      </c>
    </row>
    <row r="22" spans="1:4" x14ac:dyDescent="0.35">
      <c r="A22" s="49" t="s">
        <v>17</v>
      </c>
      <c r="B22" s="37" t="s">
        <v>80</v>
      </c>
      <c r="C22" s="37" t="s">
        <v>82</v>
      </c>
      <c r="D22" s="37" t="s">
        <v>90</v>
      </c>
    </row>
    <row r="23" spans="1:4" x14ac:dyDescent="0.35">
      <c r="A23" s="49" t="s">
        <v>18</v>
      </c>
      <c r="B23" s="37" t="s">
        <v>80</v>
      </c>
      <c r="C23" s="37" t="s">
        <v>82</v>
      </c>
      <c r="D23" s="37" t="s">
        <v>90</v>
      </c>
    </row>
    <row r="24" spans="1:4" x14ac:dyDescent="0.35">
      <c r="A24" s="49" t="s">
        <v>88</v>
      </c>
      <c r="B24" s="37" t="s">
        <v>80</v>
      </c>
      <c r="C24" s="37" t="s">
        <v>82</v>
      </c>
      <c r="D24" s="37" t="s">
        <v>90</v>
      </c>
    </row>
    <row r="25" spans="1:4" x14ac:dyDescent="0.35">
      <c r="A25" s="49" t="s">
        <v>20</v>
      </c>
      <c r="B25" s="37" t="s">
        <v>80</v>
      </c>
      <c r="C25" s="37" t="s">
        <v>90</v>
      </c>
      <c r="D25" s="37" t="s">
        <v>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e8af7e-e1e1-438a-a197-f2cc41ac5fbb" xsi:nil="true"/>
    <lcf76f155ced4ddcb4097134ff3c332f xmlns="03b2b160-44bd-4392-813a-34f2bbd54cc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EA0C98C29A1E4C80783792E06C850F" ma:contentTypeVersion="17" ma:contentTypeDescription="Create a new document." ma:contentTypeScope="" ma:versionID="3f888e0f5c4ca22d725608ee30499dbe">
  <xsd:schema xmlns:xsd="http://www.w3.org/2001/XMLSchema" xmlns:xs="http://www.w3.org/2001/XMLSchema" xmlns:p="http://schemas.microsoft.com/office/2006/metadata/properties" xmlns:ns2="33e8af7e-e1e1-438a-a197-f2cc41ac5fbb" xmlns:ns3="03b2b160-44bd-4392-813a-34f2bbd54cca" targetNamespace="http://schemas.microsoft.com/office/2006/metadata/properties" ma:root="true" ma:fieldsID="701432c6c753a0c31a6fff0d04193b99" ns2:_="" ns3:_="">
    <xsd:import namespace="33e8af7e-e1e1-438a-a197-f2cc41ac5fbb"/>
    <xsd:import namespace="03b2b160-44bd-4392-813a-34f2bbd54c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e8af7e-e1e1-438a-a197-f2cc41ac5f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be9872-a5da-44c0-a5e7-3ec4d28f0d3e}" ma:internalName="TaxCatchAll" ma:showField="CatchAllData" ma:web="33e8af7e-e1e1-438a-a197-f2cc41ac5f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b2b160-44bd-4392-813a-34f2bbd54c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26b5f7d-c6df-4c38-98ba-ffc028cb6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012009-99B3-4B4B-9D21-B35369A94B6B}">
  <ds:schemaRefs>
    <ds:schemaRef ds:uri="http://schemas.microsoft.com/office/2006/metadata/properties"/>
    <ds:schemaRef ds:uri="http://schemas.microsoft.com/office/infopath/2007/PartnerControls"/>
    <ds:schemaRef ds:uri="33e8af7e-e1e1-438a-a197-f2cc41ac5fbb"/>
    <ds:schemaRef ds:uri="03b2b160-44bd-4392-813a-34f2bbd54cca"/>
  </ds:schemaRefs>
</ds:datastoreItem>
</file>

<file path=customXml/itemProps2.xml><?xml version="1.0" encoding="utf-8"?>
<ds:datastoreItem xmlns:ds="http://schemas.openxmlformats.org/officeDocument/2006/customXml" ds:itemID="{29CE5F7F-B70A-43EA-939E-E6B6AD1B63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e8af7e-e1e1-438a-a197-f2cc41ac5fbb"/>
    <ds:schemaRef ds:uri="03b2b160-44bd-4392-813a-34f2bbd54c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0F267-B49D-4E12-A3C1-32353BC8F5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Brust</dc:creator>
  <cp:lastModifiedBy>Caroline Parent</cp:lastModifiedBy>
  <dcterms:created xsi:type="dcterms:W3CDTF">2023-09-28T10:27:12Z</dcterms:created>
  <dcterms:modified xsi:type="dcterms:W3CDTF">2024-03-12T09:44:09Z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0x01010017EA0C98C29A1E4C80783792E06C850F</vt:lpwstr>
  </property>
  <property fmtid="{D5CDD505-2E9C-101B-9397-08002B2CF9AE}" pid="3" name="MediaServiceImageTags">
    <vt:lpwstr/>
  </property>
</Properties>
</file>