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2016\"/>
    </mc:Choice>
  </mc:AlternateContent>
  <bookViews>
    <workbookView xWindow="0" yWindow="0" windowWidth="24000" windowHeight="9435" firstSheet="2" activeTab="7"/>
  </bookViews>
  <sheets>
    <sheet name="NOTES" sheetId="1" r:id="rId1"/>
    <sheet name="DETAIL COMPTE CHARGES DE PERSON" sheetId="2" r:id="rId2"/>
    <sheet name="CICE" sheetId="3" r:id="rId3"/>
    <sheet name="TA ET FC" sheetId="4" r:id="rId4"/>
    <sheet name="CONVENTION DE MANAGEMENT" sheetId="5" r:id="rId5"/>
    <sheet name="CA12" sheetId="6" r:id="rId6"/>
    <sheet name="conv treso" sheetId="7" r:id="rId7"/>
    <sheet name="marge" sheetId="8" r:id="rId8"/>
  </sheets>
  <calcPr calcId="152511"/>
</workbook>
</file>

<file path=xl/calcChain.xml><?xml version="1.0" encoding="utf-8"?>
<calcChain xmlns="http://schemas.openxmlformats.org/spreadsheetml/2006/main">
  <c r="C13" i="8" l="1"/>
  <c r="B13" i="8"/>
  <c r="C12" i="8"/>
  <c r="B12" i="8"/>
  <c r="C6" i="8"/>
  <c r="B6" i="8"/>
  <c r="C5" i="8"/>
  <c r="B5" i="8"/>
  <c r="C20" i="5" l="1"/>
  <c r="C16" i="5"/>
  <c r="C18" i="5" s="1"/>
  <c r="C19" i="5" s="1"/>
  <c r="C12" i="5"/>
  <c r="C8" i="5"/>
  <c r="G16" i="6"/>
  <c r="G15" i="6"/>
  <c r="C8" i="6"/>
  <c r="C12" i="6"/>
  <c r="C14" i="6" s="1"/>
  <c r="E14" i="4" l="1"/>
  <c r="C13" i="4"/>
  <c r="C7" i="4"/>
  <c r="I18" i="2"/>
</calcChain>
</file>

<file path=xl/sharedStrings.xml><?xml version="1.0" encoding="utf-8"?>
<sst xmlns="http://schemas.openxmlformats.org/spreadsheetml/2006/main" count="141" uniqueCount="124">
  <si>
    <t>JARDIN 2016</t>
  </si>
  <si>
    <t>ANNULER LE CHQ EN RAPPRO</t>
  </si>
  <si>
    <t>EDITER LES STOCKS</t>
  </si>
  <si>
    <t>DEMANDER IMMOS A SOGECO POUR DAP</t>
  </si>
  <si>
    <t>PRENDRE COPIE AG JURIDIQUE 2015</t>
  </si>
  <si>
    <t>DEMANDER SOGECO FAC 82,94€ FRAIS GREFFE</t>
  </si>
  <si>
    <t>FEMANDER FAC 614 SOGECO 804€</t>
  </si>
  <si>
    <t>ROSALIE :</t>
  </si>
  <si>
    <t>LA RETROCESSION DE SOTHYS 2015 N'EST PAS VERSEE ?</t>
  </si>
  <si>
    <t>MONTANT DE LA RETOCESSION 2016 A RECEVOIR</t>
  </si>
  <si>
    <t>RELEVES BANCAIRES DE 1-2017</t>
  </si>
  <si>
    <t>ETAT CIPREV RECU EN 2017</t>
  </si>
  <si>
    <t>BEAUTY TECH SUR FAC 1-2016 NOTE ACOMPTE VERSE DE 89,82€ ON NE LE TROUVE PAS DANS LA COMPTA</t>
  </si>
  <si>
    <t>NATHALIE MANQUE LES FACTURES DE 10-11 ET 12-2016</t>
  </si>
  <si>
    <t xml:space="preserve">CONTROLER LES RECIPROQUES SASU </t>
  </si>
  <si>
    <t xml:space="preserve">CONGES PAYES </t>
  </si>
  <si>
    <t>PRENDRE COPIE DANS LE DOSSIER DE TRAVAIL DE N-1 DU DETAIL DU COMPTE COURANT ENTRE LA SASU ET LE JARDIN POUR 18159,03€</t>
  </si>
  <si>
    <t>ETAT DU PERSONNEL AU 31-12-2016</t>
  </si>
  <si>
    <t>MALLAURY</t>
  </si>
  <si>
    <t>CDD</t>
  </si>
  <si>
    <t xml:space="preserve">8,5JOURS </t>
  </si>
  <si>
    <t>CONGES RESTANTS</t>
  </si>
  <si>
    <t>MELANIE</t>
  </si>
  <si>
    <t>CONGE PARENTAL</t>
  </si>
  <si>
    <t xml:space="preserve">SIGNALER A LAETITIA SOGECO QUE  LE COMPTEUR DE MELANIE AVAIT ÉTÉ SIGNALE COMME FAUX POUR 5 JOURS CAR LE COMPTEUR AVAIT ÉTÉ </t>
  </si>
  <si>
    <t>ALIMENTE L'AN PASSE PENDANT LE CONGES PARENTAL DONC A REVOIR</t>
  </si>
  <si>
    <t xml:space="preserve">48 JOURS </t>
  </si>
  <si>
    <t xml:space="preserve">LE COMPTEUR EST ERRONE DE 5 JOURS DEPUIS LE BILAN PRECEDENT </t>
  </si>
  <si>
    <t>REVOIR NOTE DE TRAVAIL DANS LE CLASSEUR 2015</t>
  </si>
  <si>
    <t xml:space="preserve">RECONDUIRE LA PROVISION DE 2015 SOIT </t>
  </si>
  <si>
    <t>JADE</t>
  </si>
  <si>
    <t>32,5 JOURS</t>
  </si>
  <si>
    <t xml:space="preserve">STEPHANIE </t>
  </si>
  <si>
    <t>MALADIE</t>
  </si>
  <si>
    <t>ERREUR AUSSI DANS LE COMPTEUR DE STEPHANIE QUI DEVRAIT ETRE A 48 JOURS IL Y AVAIT LE MEME PROBLEME AU BILAN PRECEDENT</t>
  </si>
  <si>
    <t>38 JOURS</t>
  </si>
  <si>
    <t>RETENIR LE COMPTEUR DU BILLETIN</t>
  </si>
  <si>
    <t xml:space="preserve">STAPHANIE </t>
  </si>
  <si>
    <t xml:space="preserve">JADE </t>
  </si>
  <si>
    <t xml:space="preserve">SUR N-1 </t>
  </si>
  <si>
    <t>15 JOURS RESTANTS</t>
  </si>
  <si>
    <t xml:space="preserve">SUR N </t>
  </si>
  <si>
    <t>17,50 JOURS RESTANTS</t>
  </si>
  <si>
    <t>1/6/2016 AU 31/12/2016</t>
  </si>
  <si>
    <t>1/6/2015 AU 31/5/2016</t>
  </si>
  <si>
    <t>REPORT 1-6 AU 31-12-15</t>
  </si>
  <si>
    <t>1/1 AU 31/5/16</t>
  </si>
  <si>
    <t>1/6-31/12/16</t>
  </si>
  <si>
    <t>11880,33X1/10</t>
  </si>
  <si>
    <t>14094,84X1/10X15/30</t>
  </si>
  <si>
    <t>PROVISION TOTALE</t>
  </si>
  <si>
    <t>A</t>
  </si>
  <si>
    <t>B</t>
  </si>
  <si>
    <t>C</t>
  </si>
  <si>
    <t>D</t>
  </si>
  <si>
    <t>A+B+C+D</t>
  </si>
  <si>
    <t xml:space="preserve">CHARGES </t>
  </si>
  <si>
    <t xml:space="preserve">28% POUR LE TAUX MOYEN </t>
  </si>
  <si>
    <t>CICE</t>
  </si>
  <si>
    <t xml:space="preserve">il ne sera reboursé qu'au bout de trois ans si non imputé </t>
  </si>
  <si>
    <t>PROVISION OPCALIA</t>
  </si>
  <si>
    <t>SALAIRES BRUTS 2016</t>
  </si>
  <si>
    <t>COMPTE 641100</t>
  </si>
  <si>
    <t>COMPTE 641300</t>
  </si>
  <si>
    <t>COMPTE 641400</t>
  </si>
  <si>
    <t>DEMANDER ETAT DE CONTRÔLE DADS POUR RAPPRO COMPTA ET BORDEREAU RECAP URSSAF 2016</t>
  </si>
  <si>
    <t>X0,55%</t>
  </si>
  <si>
    <t>X0,40%</t>
  </si>
  <si>
    <t>BASE CDD 1%</t>
  </si>
  <si>
    <t>BRUT</t>
  </si>
  <si>
    <t>X1%</t>
  </si>
  <si>
    <t>PROVISION TAXE APPRENTISSAGE</t>
  </si>
  <si>
    <t>BRUTS</t>
  </si>
  <si>
    <t>X0,68%</t>
  </si>
  <si>
    <t>CALCUL DE LA PRESTATION 2016</t>
  </si>
  <si>
    <t>COMPTE 706200</t>
  </si>
  <si>
    <t>TTC</t>
  </si>
  <si>
    <t>BONS CADEAUX 2016</t>
  </si>
  <si>
    <t>EXTOURNE DES BONS CADEAUX 2015</t>
  </si>
  <si>
    <t>TVA COLLECTEE</t>
  </si>
  <si>
    <t>COMPTE 707100</t>
  </si>
  <si>
    <t>COMPTE 707200</t>
  </si>
  <si>
    <t xml:space="preserve">SOIT TOTAL HT </t>
  </si>
  <si>
    <t>TAUX 20,2961%</t>
  </si>
  <si>
    <t>TVA DEDUCTIBLE</t>
  </si>
  <si>
    <t>FICHE DE CALCUL DE LA PRESATTION DE MANAGEMENT</t>
  </si>
  <si>
    <t>CONTRÔLE DE TVA 2016</t>
  </si>
  <si>
    <t xml:space="preserve">PRESTATIONS CABINE </t>
  </si>
  <si>
    <t>PRODUITS</t>
  </si>
  <si>
    <t>ACCESSOIRES</t>
  </si>
  <si>
    <t>BONS CADEAUX 2015</t>
  </si>
  <si>
    <t>DONT TVA COLLECTEE 1624,66€</t>
  </si>
  <si>
    <t>DONT TVA COLLECTEE 1456€</t>
  </si>
  <si>
    <t>TOTAL TTC</t>
  </si>
  <si>
    <t>HT</t>
  </si>
  <si>
    <t>TOTAL A-B</t>
  </si>
  <si>
    <t>ACOMPTES</t>
  </si>
  <si>
    <t xml:space="preserve">ACOMPTES </t>
  </si>
  <si>
    <t>21/7 POUR 5000€</t>
  </si>
  <si>
    <t>21/12 POUR 4000€</t>
  </si>
  <si>
    <t xml:space="preserve">TOTAL  A PAYER </t>
  </si>
  <si>
    <t xml:space="preserve">CONVENTION DE TRESORERIE </t>
  </si>
  <si>
    <t>EURIBOR 12 MOIS + 2 POINTS</t>
  </si>
  <si>
    <t xml:space="preserve">AJOUTER </t>
  </si>
  <si>
    <t>POINTS</t>
  </si>
  <si>
    <t>LA SASU DOIT</t>
  </si>
  <si>
    <t>COMPTE 4551000</t>
  </si>
  <si>
    <t xml:space="preserve">LA SARL DOIT A LA SASU </t>
  </si>
  <si>
    <t>COMPTE 401996</t>
  </si>
  <si>
    <t>TVA 18624,92</t>
  </si>
  <si>
    <t>TVA 2634,75</t>
  </si>
  <si>
    <t>TVA 387,25</t>
  </si>
  <si>
    <t>DEBIT</t>
  </si>
  <si>
    <t>CREDIT</t>
  </si>
  <si>
    <t>AN</t>
  </si>
  <si>
    <t>CA12</t>
  </si>
  <si>
    <t>SOLDE</t>
  </si>
  <si>
    <t>PRESTATION HT</t>
  </si>
  <si>
    <t>ca pdts</t>
  </si>
  <si>
    <t>achats pdts</t>
  </si>
  <si>
    <t>var stock</t>
  </si>
  <si>
    <t>marge</t>
  </si>
  <si>
    <t>ca cabine</t>
  </si>
  <si>
    <t>achats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</si>
</sst>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66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8" fontId="0" fillId="0" borderId="0" xfId="0" applyNumberFormat="1"/>
    <xf numFmtId="0" fontId="3" fillId="0" borderId="0" xfId="0" applyFont="1"/>
    <xf numFmtId="43" fontId="0" fillId="0" borderId="0" xfId="1" applyFont="1"/>
    <xf numFmtId="43" fontId="3" fillId="0" borderId="0" xfId="1" applyFont="1"/>
    <xf numFmtId="43" fontId="2" fillId="0" borderId="0" xfId="0" applyNumberFormat="1" applyFont="1"/>
    <xf numFmtId="0" fontId="0" fillId="0" borderId="1" xfId="0" applyBorder="1"/>
    <xf numFmtId="0" fontId="0" fillId="0" borderId="2" xfId="0" applyBorder="1"/>
    <xf numFmtId="43" fontId="3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3" fontId="3" fillId="0" borderId="0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7" xfId="1" applyFont="1" applyBorder="1"/>
    <xf numFmtId="0" fontId="0" fillId="2" borderId="0" xfId="0" applyFill="1"/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43" fontId="0" fillId="0" borderId="9" xfId="1" applyFont="1" applyBorder="1"/>
    <xf numFmtId="43" fontId="0" fillId="3" borderId="0" xfId="0" applyNumberFormat="1" applyFill="1"/>
    <xf numFmtId="0" fontId="0" fillId="3" borderId="0" xfId="0" applyFill="1"/>
    <xf numFmtId="43" fontId="0" fillId="2" borderId="0" xfId="1" applyFont="1" applyFill="1"/>
    <xf numFmtId="43" fontId="0" fillId="2" borderId="9" xfId="1" applyFont="1" applyFill="1" applyBorder="1"/>
    <xf numFmtId="43" fontId="0" fillId="0" borderId="0" xfId="1" applyFont="1" applyFill="1"/>
    <xf numFmtId="43" fontId="0" fillId="4" borderId="0" xfId="1" applyFont="1" applyFill="1"/>
    <xf numFmtId="0" fontId="0" fillId="4" borderId="0" xfId="0" applyFill="1"/>
    <xf numFmtId="0" fontId="0" fillId="0" borderId="9" xfId="0" applyBorder="1"/>
    <xf numFmtId="10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33CCFF"/>
      <color rgb="FFD5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>
      <selection activeCell="M19" sqref="M19"/>
    </sheetView>
  </sheetViews>
  <sheetFormatPr baseColWidth="10" defaultRowHeight="15" x14ac:dyDescent="0.25"/>
  <sheetData>
    <row r="1" spans="1:4" x14ac:dyDescent="0.25">
      <c r="A1" s="2" t="s">
        <v>0</v>
      </c>
    </row>
    <row r="3" spans="1:4" x14ac:dyDescent="0.25">
      <c r="A3" t="s">
        <v>1</v>
      </c>
      <c r="D3" s="1">
        <v>530.4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>
        <v>401000</v>
      </c>
    </row>
    <row r="8" spans="1:4" x14ac:dyDescent="0.25">
      <c r="A8" t="s">
        <v>5</v>
      </c>
    </row>
    <row r="9" spans="1:4" x14ac:dyDescent="0.25">
      <c r="A9" t="s">
        <v>6</v>
      </c>
    </row>
    <row r="12" spans="1:4" x14ac:dyDescent="0.25">
      <c r="A12" t="s">
        <v>14</v>
      </c>
    </row>
    <row r="13" spans="1:4" x14ac:dyDescent="0.25">
      <c r="A13" t="s">
        <v>16</v>
      </c>
    </row>
    <row r="15" spans="1:4" x14ac:dyDescent="0.25">
      <c r="A15" t="s">
        <v>24</v>
      </c>
    </row>
    <row r="16" spans="1:4" x14ac:dyDescent="0.25">
      <c r="A16" t="s">
        <v>25</v>
      </c>
    </row>
    <row r="17" spans="1:1" x14ac:dyDescent="0.25">
      <c r="A17" t="s">
        <v>34</v>
      </c>
    </row>
    <row r="21" spans="1:1" x14ac:dyDescent="0.25">
      <c r="A21" t="s">
        <v>65</v>
      </c>
    </row>
    <row r="23" spans="1:1" x14ac:dyDescent="0.25">
      <c r="A23" s="2" t="s">
        <v>7</v>
      </c>
    </row>
    <row r="24" spans="1:1" x14ac:dyDescent="0.25">
      <c r="A24" t="s">
        <v>8</v>
      </c>
    </row>
    <row r="25" spans="1:1" x14ac:dyDescent="0.25">
      <c r="A25" t="s">
        <v>9</v>
      </c>
    </row>
    <row r="26" spans="1:1" x14ac:dyDescent="0.25">
      <c r="A26" t="s">
        <v>10</v>
      </c>
    </row>
    <row r="27" spans="1:1" x14ac:dyDescent="0.25">
      <c r="A27" t="s">
        <v>11</v>
      </c>
    </row>
    <row r="28" spans="1:1" x14ac:dyDescent="0.25">
      <c r="A28" t="s">
        <v>12</v>
      </c>
    </row>
    <row r="29" spans="1:1" x14ac:dyDescent="0.25">
      <c r="A29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G26" sqref="G26"/>
    </sheetView>
  </sheetViews>
  <sheetFormatPr baseColWidth="10" defaultRowHeight="15" x14ac:dyDescent="0.25"/>
  <cols>
    <col min="2" max="2" width="19.42578125" customWidth="1"/>
    <col min="6" max="6" width="22.5703125" customWidth="1"/>
    <col min="7" max="7" width="13.7109375" customWidth="1"/>
    <col min="8" max="8" width="11.85546875" bestFit="1" customWidth="1"/>
    <col min="9" max="9" width="14.7109375" customWidth="1"/>
  </cols>
  <sheetData>
    <row r="1" spans="1:6" x14ac:dyDescent="0.25">
      <c r="A1" s="2" t="s">
        <v>15</v>
      </c>
      <c r="B1" s="2"/>
    </row>
    <row r="2" spans="1:6" x14ac:dyDescent="0.25">
      <c r="A2" t="s">
        <v>17</v>
      </c>
    </row>
    <row r="4" spans="1:6" x14ac:dyDescent="0.25">
      <c r="C4" t="s">
        <v>21</v>
      </c>
    </row>
    <row r="5" spans="1:6" x14ac:dyDescent="0.25">
      <c r="A5" t="s">
        <v>18</v>
      </c>
      <c r="B5" t="s">
        <v>19</v>
      </c>
      <c r="C5" t="s">
        <v>20</v>
      </c>
    </row>
    <row r="6" spans="1:6" x14ac:dyDescent="0.25">
      <c r="A6" t="s">
        <v>22</v>
      </c>
      <c r="B6" t="s">
        <v>23</v>
      </c>
      <c r="C6" t="s">
        <v>26</v>
      </c>
      <c r="D6" t="s">
        <v>27</v>
      </c>
    </row>
    <row r="7" spans="1:6" x14ac:dyDescent="0.25">
      <c r="D7" t="s">
        <v>28</v>
      </c>
    </row>
    <row r="8" spans="1:6" x14ac:dyDescent="0.25">
      <c r="A8" t="s">
        <v>30</v>
      </c>
      <c r="B8" t="s">
        <v>19</v>
      </c>
      <c r="C8" t="s">
        <v>31</v>
      </c>
    </row>
    <row r="9" spans="1:6" x14ac:dyDescent="0.25">
      <c r="A9" t="s">
        <v>32</v>
      </c>
      <c r="B9" t="s">
        <v>33</v>
      </c>
      <c r="C9" t="s">
        <v>35</v>
      </c>
      <c r="D9" t="s">
        <v>36</v>
      </c>
    </row>
    <row r="14" spans="1:6" x14ac:dyDescent="0.25">
      <c r="A14" t="s">
        <v>22</v>
      </c>
      <c r="B14" t="s">
        <v>29</v>
      </c>
      <c r="E14" s="4">
        <v>1851</v>
      </c>
      <c r="F14" t="s">
        <v>51</v>
      </c>
    </row>
    <row r="15" spans="1:6" x14ac:dyDescent="0.25">
      <c r="A15" t="s">
        <v>37</v>
      </c>
      <c r="B15" t="s">
        <v>29</v>
      </c>
      <c r="E15" s="4">
        <v>1450.46</v>
      </c>
      <c r="F15" t="s">
        <v>52</v>
      </c>
    </row>
    <row r="17" spans="1:9" x14ac:dyDescent="0.25">
      <c r="A17" t="s">
        <v>38</v>
      </c>
      <c r="F17" t="s">
        <v>45</v>
      </c>
      <c r="G17" t="s">
        <v>46</v>
      </c>
      <c r="H17" t="s">
        <v>47</v>
      </c>
    </row>
    <row r="18" spans="1:9" x14ac:dyDescent="0.25">
      <c r="A18" t="s">
        <v>39</v>
      </c>
      <c r="B18" t="s">
        <v>40</v>
      </c>
      <c r="D18" t="s">
        <v>44</v>
      </c>
      <c r="F18" s="3">
        <v>6346.94</v>
      </c>
      <c r="G18" s="3">
        <v>7747.9</v>
      </c>
      <c r="H18" s="3"/>
      <c r="I18" s="5">
        <f>SUM(F18:H18)</f>
        <v>14094.84</v>
      </c>
    </row>
    <row r="19" spans="1:9" x14ac:dyDescent="0.25">
      <c r="A19" t="s">
        <v>41</v>
      </c>
      <c r="B19" t="s">
        <v>42</v>
      </c>
      <c r="D19" t="s">
        <v>43</v>
      </c>
      <c r="F19" s="3"/>
      <c r="G19" s="3"/>
      <c r="H19" s="3">
        <v>11880.33</v>
      </c>
    </row>
    <row r="20" spans="1:9" x14ac:dyDescent="0.25">
      <c r="F20" s="3"/>
      <c r="G20" s="3"/>
      <c r="H20" s="3"/>
    </row>
    <row r="21" spans="1:9" x14ac:dyDescent="0.25">
      <c r="A21" t="s">
        <v>49</v>
      </c>
      <c r="C21" s="4">
        <v>704.74</v>
      </c>
      <c r="D21" t="s">
        <v>53</v>
      </c>
    </row>
    <row r="22" spans="1:9" x14ac:dyDescent="0.25">
      <c r="A22" t="s">
        <v>48</v>
      </c>
      <c r="C22" s="4">
        <v>1188</v>
      </c>
      <c r="D22" t="s">
        <v>54</v>
      </c>
    </row>
    <row r="23" spans="1:9" ht="15.75" thickBot="1" x14ac:dyDescent="0.3"/>
    <row r="24" spans="1:9" x14ac:dyDescent="0.25">
      <c r="A24" s="6" t="s">
        <v>50</v>
      </c>
      <c r="B24" s="7"/>
      <c r="C24" s="8">
        <v>5194.2</v>
      </c>
      <c r="D24" s="9"/>
    </row>
    <row r="25" spans="1:9" x14ac:dyDescent="0.25">
      <c r="A25" s="10" t="s">
        <v>55</v>
      </c>
      <c r="B25" s="11"/>
      <c r="C25" s="11"/>
      <c r="D25" s="12"/>
    </row>
    <row r="26" spans="1:9" x14ac:dyDescent="0.25">
      <c r="A26" s="10" t="s">
        <v>56</v>
      </c>
      <c r="B26" s="11"/>
      <c r="C26" s="13">
        <v>1454.37</v>
      </c>
      <c r="D26" s="12"/>
    </row>
    <row r="27" spans="1:9" ht="15.75" thickBot="1" x14ac:dyDescent="0.3">
      <c r="A27" s="14" t="s">
        <v>57</v>
      </c>
      <c r="B27" s="15"/>
      <c r="C27" s="15"/>
      <c r="D27" s="1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s="2" t="s">
        <v>58</v>
      </c>
    </row>
    <row r="3" spans="1:1" x14ac:dyDescent="0.25">
      <c r="A3" t="s">
        <v>59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1" sqref="F21"/>
    </sheetView>
  </sheetViews>
  <sheetFormatPr baseColWidth="10" defaultRowHeight="15" x14ac:dyDescent="0.25"/>
  <cols>
    <col min="3" max="3" width="11.85546875" bestFit="1" customWidth="1"/>
  </cols>
  <sheetData>
    <row r="1" spans="1:5" x14ac:dyDescent="0.25">
      <c r="A1" t="s">
        <v>60</v>
      </c>
    </row>
    <row r="3" spans="1:5" x14ac:dyDescent="0.25">
      <c r="A3" t="s">
        <v>61</v>
      </c>
      <c r="C3" s="3"/>
    </row>
    <row r="4" spans="1:5" x14ac:dyDescent="0.25">
      <c r="A4" t="s">
        <v>62</v>
      </c>
      <c r="C4" s="3">
        <v>25680.67</v>
      </c>
    </row>
    <row r="5" spans="1:5" x14ac:dyDescent="0.25">
      <c r="A5" t="s">
        <v>63</v>
      </c>
      <c r="C5" s="3">
        <v>9920.84</v>
      </c>
    </row>
    <row r="6" spans="1:5" ht="15.75" thickBot="1" x14ac:dyDescent="0.3">
      <c r="A6" t="s">
        <v>64</v>
      </c>
      <c r="C6" s="17">
        <v>765.34</v>
      </c>
    </row>
    <row r="7" spans="1:5" x14ac:dyDescent="0.25">
      <c r="C7" s="3">
        <f>SUM(C3:C6)</f>
        <v>36366.849999999991</v>
      </c>
      <c r="D7" t="s">
        <v>66</v>
      </c>
      <c r="E7" s="3">
        <v>200.02</v>
      </c>
    </row>
    <row r="8" spans="1:5" x14ac:dyDescent="0.25">
      <c r="D8" t="s">
        <v>67</v>
      </c>
      <c r="E8" s="3">
        <v>145.46</v>
      </c>
    </row>
    <row r="9" spans="1:5" x14ac:dyDescent="0.25">
      <c r="E9" s="3"/>
    </row>
    <row r="10" spans="1:5" x14ac:dyDescent="0.25">
      <c r="A10" t="s">
        <v>68</v>
      </c>
      <c r="C10" t="s">
        <v>69</v>
      </c>
      <c r="E10" s="3"/>
    </row>
    <row r="11" spans="1:5" x14ac:dyDescent="0.25">
      <c r="A11" t="s">
        <v>18</v>
      </c>
      <c r="C11" s="3">
        <v>9161.42</v>
      </c>
      <c r="E11" s="3"/>
    </row>
    <row r="12" spans="1:5" ht="15.75" thickBot="1" x14ac:dyDescent="0.3">
      <c r="A12" t="s">
        <v>30</v>
      </c>
      <c r="C12" s="17">
        <v>19628.23</v>
      </c>
      <c r="E12" s="3"/>
    </row>
    <row r="13" spans="1:5" ht="15.75" thickBot="1" x14ac:dyDescent="0.3">
      <c r="C13" s="3">
        <f>SUM(C11:C12)</f>
        <v>28789.65</v>
      </c>
      <c r="D13" t="s">
        <v>70</v>
      </c>
      <c r="E13" s="17">
        <v>287.89999999999998</v>
      </c>
    </row>
    <row r="14" spans="1:5" x14ac:dyDescent="0.25">
      <c r="E14" s="4">
        <f>SUM(E7:E13)</f>
        <v>633.38</v>
      </c>
    </row>
    <row r="16" spans="1:5" x14ac:dyDescent="0.25">
      <c r="A16" t="s">
        <v>71</v>
      </c>
    </row>
    <row r="17" spans="1:5" x14ac:dyDescent="0.25">
      <c r="A17" t="s">
        <v>72</v>
      </c>
      <c r="C17">
        <v>36366.85</v>
      </c>
      <c r="D17" t="s">
        <v>73</v>
      </c>
      <c r="E17" s="4">
        <v>247.29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3" sqref="C23"/>
    </sheetView>
  </sheetViews>
  <sheetFormatPr baseColWidth="10" defaultRowHeight="15" x14ac:dyDescent="0.25"/>
  <cols>
    <col min="3" max="3" width="12.85546875" bestFit="1" customWidth="1"/>
  </cols>
  <sheetData>
    <row r="1" spans="1:5" x14ac:dyDescent="0.25">
      <c r="A1" s="2" t="s">
        <v>85</v>
      </c>
      <c r="B1" s="2"/>
      <c r="C1" s="2"/>
      <c r="D1" s="2"/>
      <c r="E1" s="2"/>
    </row>
    <row r="3" spans="1:5" x14ac:dyDescent="0.25">
      <c r="A3" t="s">
        <v>74</v>
      </c>
    </row>
    <row r="4" spans="1:5" x14ac:dyDescent="0.25">
      <c r="A4" t="s">
        <v>75</v>
      </c>
      <c r="C4" s="25">
        <v>111749.5</v>
      </c>
      <c r="D4" t="s">
        <v>76</v>
      </c>
    </row>
    <row r="5" spans="1:5" x14ac:dyDescent="0.25">
      <c r="C5" s="3">
        <v>-8736</v>
      </c>
      <c r="D5" t="s">
        <v>77</v>
      </c>
    </row>
    <row r="6" spans="1:5" x14ac:dyDescent="0.25">
      <c r="C6" s="3">
        <v>9748</v>
      </c>
      <c r="D6" t="s">
        <v>78</v>
      </c>
    </row>
    <row r="7" spans="1:5" x14ac:dyDescent="0.25">
      <c r="C7" s="26">
        <v>18624.919999999998</v>
      </c>
      <c r="D7" t="s">
        <v>79</v>
      </c>
    </row>
    <row r="8" spans="1:5" x14ac:dyDescent="0.25">
      <c r="C8" s="27">
        <f>C4+C5+C6-C7</f>
        <v>94136.58</v>
      </c>
    </row>
    <row r="9" spans="1:5" x14ac:dyDescent="0.25">
      <c r="C9" s="3"/>
    </row>
    <row r="10" spans="1:5" x14ac:dyDescent="0.25">
      <c r="A10" t="s">
        <v>80</v>
      </c>
      <c r="C10" s="25">
        <v>2323.5</v>
      </c>
      <c r="D10" t="s">
        <v>76</v>
      </c>
    </row>
    <row r="11" spans="1:5" x14ac:dyDescent="0.25">
      <c r="C11" s="26">
        <v>387.25</v>
      </c>
      <c r="D11" t="s">
        <v>79</v>
      </c>
    </row>
    <row r="12" spans="1:5" x14ac:dyDescent="0.25">
      <c r="C12" s="27">
        <f>C10-C11</f>
        <v>1936.25</v>
      </c>
    </row>
    <row r="13" spans="1:5" x14ac:dyDescent="0.25">
      <c r="C13" s="3"/>
    </row>
    <row r="14" spans="1:5" x14ac:dyDescent="0.25">
      <c r="A14" t="s">
        <v>81</v>
      </c>
      <c r="C14" s="25">
        <v>15808.5</v>
      </c>
      <c r="D14" t="s">
        <v>76</v>
      </c>
    </row>
    <row r="15" spans="1:5" x14ac:dyDescent="0.25">
      <c r="C15" s="26">
        <v>2634.75</v>
      </c>
      <c r="D15" t="s">
        <v>79</v>
      </c>
    </row>
    <row r="16" spans="1:5" x14ac:dyDescent="0.25">
      <c r="C16" s="27">
        <f>C14-C15</f>
        <v>13173.75</v>
      </c>
    </row>
    <row r="17" spans="1:4" x14ac:dyDescent="0.25">
      <c r="C17" s="3"/>
    </row>
    <row r="18" spans="1:4" x14ac:dyDescent="0.25">
      <c r="A18" t="s">
        <v>82</v>
      </c>
      <c r="C18" s="27">
        <f>C8+C12+C16</f>
        <v>109246.58</v>
      </c>
    </row>
    <row r="19" spans="1:4" x14ac:dyDescent="0.25">
      <c r="A19" t="s">
        <v>83</v>
      </c>
      <c r="C19" s="3">
        <f>C18*20.2961%</f>
        <v>22172.795123380001</v>
      </c>
      <c r="D19" t="s">
        <v>117</v>
      </c>
    </row>
    <row r="20" spans="1:4" x14ac:dyDescent="0.25">
      <c r="A20" t="s">
        <v>84</v>
      </c>
      <c r="C20" s="27">
        <f>C19*0.2</f>
        <v>4434.5590246760003</v>
      </c>
    </row>
    <row r="21" spans="1:4" x14ac:dyDescent="0.25">
      <c r="C21" s="27"/>
    </row>
    <row r="22" spans="1:4" x14ac:dyDescent="0.25">
      <c r="C22" s="3"/>
    </row>
    <row r="23" spans="1:4" x14ac:dyDescent="0.25">
      <c r="C23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2" sqref="C12"/>
    </sheetView>
  </sheetViews>
  <sheetFormatPr baseColWidth="10" defaultRowHeight="15" x14ac:dyDescent="0.25"/>
  <cols>
    <col min="3" max="3" width="12.85546875" bestFit="1" customWidth="1"/>
    <col min="7" max="8" width="11.85546875" bestFit="1" customWidth="1"/>
  </cols>
  <sheetData>
    <row r="1" spans="1:8" x14ac:dyDescent="0.25">
      <c r="A1" s="2" t="s">
        <v>86</v>
      </c>
      <c r="B1" s="2"/>
    </row>
    <row r="3" spans="1:8" x14ac:dyDescent="0.25">
      <c r="A3" t="s">
        <v>87</v>
      </c>
      <c r="C3" s="3">
        <v>111749.5</v>
      </c>
      <c r="D3" s="18" t="s">
        <v>109</v>
      </c>
      <c r="E3" s="18"/>
    </row>
    <row r="4" spans="1:8" x14ac:dyDescent="0.25">
      <c r="A4" t="s">
        <v>88</v>
      </c>
      <c r="C4" s="3">
        <v>15808.5</v>
      </c>
      <c r="D4" s="18" t="s">
        <v>110</v>
      </c>
      <c r="E4" s="18"/>
      <c r="F4" s="18">
        <v>21646.92</v>
      </c>
    </row>
    <row r="5" spans="1:8" x14ac:dyDescent="0.25">
      <c r="A5" t="s">
        <v>89</v>
      </c>
      <c r="C5" s="3">
        <v>2323.5</v>
      </c>
      <c r="D5" s="18" t="s">
        <v>111</v>
      </c>
      <c r="E5" s="18"/>
    </row>
    <row r="6" spans="1:8" x14ac:dyDescent="0.25">
      <c r="A6" t="s">
        <v>77</v>
      </c>
      <c r="C6" s="3">
        <v>8736</v>
      </c>
      <c r="D6" s="24" t="s">
        <v>92</v>
      </c>
      <c r="E6" s="24"/>
      <c r="F6" s="24"/>
    </row>
    <row r="7" spans="1:8" ht="15.75" thickBot="1" x14ac:dyDescent="0.3">
      <c r="A7" t="s">
        <v>90</v>
      </c>
      <c r="C7" s="17">
        <v>-9748</v>
      </c>
      <c r="D7" t="s">
        <v>91</v>
      </c>
    </row>
    <row r="8" spans="1:8" x14ac:dyDescent="0.25">
      <c r="C8" s="3">
        <f>SUM(C3:C7)</f>
        <v>128869.5</v>
      </c>
      <c r="D8" t="s">
        <v>93</v>
      </c>
    </row>
    <row r="9" spans="1:8" x14ac:dyDescent="0.25">
      <c r="C9" s="3">
        <v>107391.25</v>
      </c>
      <c r="D9" t="s">
        <v>94</v>
      </c>
    </row>
    <row r="10" spans="1:8" x14ac:dyDescent="0.25">
      <c r="C10" s="3">
        <v>21478.25</v>
      </c>
      <c r="D10" t="s">
        <v>79</v>
      </c>
      <c r="F10" s="21" t="s">
        <v>51</v>
      </c>
      <c r="G10" t="s">
        <v>79</v>
      </c>
    </row>
    <row r="11" spans="1:8" x14ac:dyDescent="0.25">
      <c r="C11" s="3">
        <v>10411.530000000001</v>
      </c>
      <c r="D11" t="s">
        <v>84</v>
      </c>
      <c r="F11" s="21" t="s">
        <v>52</v>
      </c>
      <c r="G11" t="s">
        <v>112</v>
      </c>
      <c r="H11" t="s">
        <v>113</v>
      </c>
    </row>
    <row r="12" spans="1:8" x14ac:dyDescent="0.25">
      <c r="C12" s="3">
        <f>C10-C11</f>
        <v>11066.72</v>
      </c>
      <c r="D12" t="s">
        <v>95</v>
      </c>
      <c r="F12" t="s">
        <v>114</v>
      </c>
      <c r="G12" s="3">
        <v>1623.98</v>
      </c>
      <c r="H12" s="3"/>
    </row>
    <row r="13" spans="1:8" ht="15.75" thickBot="1" x14ac:dyDescent="0.3">
      <c r="C13" s="17">
        <v>-9000</v>
      </c>
      <c r="D13" t="s">
        <v>96</v>
      </c>
      <c r="G13" s="3"/>
      <c r="H13" s="3">
        <v>21646.92</v>
      </c>
    </row>
    <row r="14" spans="1:8" x14ac:dyDescent="0.25">
      <c r="C14" s="28">
        <f>SUM(C12:C13)</f>
        <v>2066.7199999999993</v>
      </c>
      <c r="D14" s="29" t="s">
        <v>100</v>
      </c>
      <c r="E14" s="29"/>
      <c r="F14" t="s">
        <v>115</v>
      </c>
      <c r="G14" s="22">
        <v>21478.25</v>
      </c>
      <c r="H14" s="22"/>
    </row>
    <row r="15" spans="1:8" x14ac:dyDescent="0.25">
      <c r="A15" t="s">
        <v>97</v>
      </c>
      <c r="G15" s="3">
        <f>SUM(G12:G14)</f>
        <v>23102.23</v>
      </c>
      <c r="H15" s="3">
        <v>21646.92</v>
      </c>
    </row>
    <row r="16" spans="1:8" x14ac:dyDescent="0.25">
      <c r="A16" t="s">
        <v>98</v>
      </c>
      <c r="F16" t="s">
        <v>116</v>
      </c>
      <c r="G16" s="23">
        <f>H15-G15</f>
        <v>-1455.3100000000013</v>
      </c>
    </row>
    <row r="17" spans="1:1" x14ac:dyDescent="0.25">
      <c r="A17" t="s">
        <v>99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0" sqref="C10"/>
    </sheetView>
  </sheetViews>
  <sheetFormatPr baseColWidth="10" defaultRowHeight="15" x14ac:dyDescent="0.25"/>
  <cols>
    <col min="1" max="1" width="26.7109375" customWidth="1"/>
    <col min="2" max="2" width="15.42578125" customWidth="1"/>
  </cols>
  <sheetData>
    <row r="1" spans="1:3" x14ac:dyDescent="0.25">
      <c r="A1" s="2" t="s">
        <v>101</v>
      </c>
      <c r="B1" s="2"/>
      <c r="C1" s="2"/>
    </row>
    <row r="3" spans="1:3" x14ac:dyDescent="0.25">
      <c r="A3" t="s">
        <v>102</v>
      </c>
    </row>
    <row r="4" spans="1:3" x14ac:dyDescent="0.25">
      <c r="A4" s="19">
        <v>42705</v>
      </c>
      <c r="B4" s="20">
        <v>-7.9000000000000001E-4</v>
      </c>
    </row>
    <row r="5" spans="1:3" ht="15.75" thickBot="1" x14ac:dyDescent="0.3">
      <c r="A5" t="s">
        <v>103</v>
      </c>
      <c r="B5" s="15">
        <v>2</v>
      </c>
      <c r="C5" t="s">
        <v>104</v>
      </c>
    </row>
    <row r="6" spans="1:3" x14ac:dyDescent="0.25">
      <c r="B6" s="20">
        <v>1.9210000000000001E-2</v>
      </c>
    </row>
    <row r="8" spans="1:3" x14ac:dyDescent="0.25">
      <c r="A8" t="s">
        <v>105</v>
      </c>
      <c r="C8" t="s">
        <v>106</v>
      </c>
    </row>
    <row r="9" spans="1:3" x14ac:dyDescent="0.25">
      <c r="A9" t="s">
        <v>107</v>
      </c>
      <c r="C9" t="s">
        <v>108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H23" sqref="H23"/>
    </sheetView>
  </sheetViews>
  <sheetFormatPr baseColWidth="10" defaultRowHeight="15" x14ac:dyDescent="0.25"/>
  <sheetData>
    <row r="1" spans="1:7" x14ac:dyDescent="0.25">
      <c r="B1" s="2">
        <v>2017</v>
      </c>
      <c r="C1" s="2">
        <v>2016</v>
      </c>
      <c r="D1" s="2">
        <v>2015</v>
      </c>
      <c r="E1" s="2">
        <v>2014</v>
      </c>
      <c r="F1" s="2">
        <v>2013</v>
      </c>
      <c r="G1" s="2">
        <v>2012</v>
      </c>
    </row>
    <row r="2" spans="1:7" x14ac:dyDescent="0.25">
      <c r="A2" t="s">
        <v>118</v>
      </c>
      <c r="B2">
        <v>11917</v>
      </c>
      <c r="C2">
        <v>15110</v>
      </c>
    </row>
    <row r="3" spans="1:7" x14ac:dyDescent="0.25">
      <c r="A3" t="s">
        <v>119</v>
      </c>
      <c r="B3">
        <v>-5453</v>
      </c>
      <c r="C3">
        <v>-5689</v>
      </c>
    </row>
    <row r="4" spans="1:7" x14ac:dyDescent="0.25">
      <c r="A4" t="s">
        <v>120</v>
      </c>
      <c r="B4" s="30">
        <v>1671</v>
      </c>
      <c r="C4" s="30">
        <v>-2691</v>
      </c>
    </row>
    <row r="5" spans="1:7" x14ac:dyDescent="0.25">
      <c r="B5">
        <f>SUM(B2:B4)</f>
        <v>8135</v>
      </c>
      <c r="C5">
        <f>SUM(C2:C4)</f>
        <v>6730</v>
      </c>
    </row>
    <row r="6" spans="1:7" x14ac:dyDescent="0.25">
      <c r="A6" s="2" t="s">
        <v>121</v>
      </c>
      <c r="B6" s="2">
        <f>B5/B2</f>
        <v>0.68263824788117811</v>
      </c>
      <c r="C6" s="2">
        <f>C5/C2</f>
        <v>0.4454003970880212</v>
      </c>
      <c r="D6" s="31">
        <v>0.22500000000000001</v>
      </c>
      <c r="E6" s="31">
        <v>0.4556</v>
      </c>
      <c r="F6" s="31">
        <v>0.56820000000000004</v>
      </c>
      <c r="G6" s="31">
        <v>0.48049999999999998</v>
      </c>
    </row>
    <row r="9" spans="1:7" x14ac:dyDescent="0.25">
      <c r="A9" t="s">
        <v>122</v>
      </c>
      <c r="B9">
        <v>92343</v>
      </c>
      <c r="C9">
        <v>94137</v>
      </c>
    </row>
    <row r="10" spans="1:7" x14ac:dyDescent="0.25">
      <c r="A10" t="s">
        <v>123</v>
      </c>
      <c r="B10">
        <v>-4221</v>
      </c>
      <c r="C10">
        <v>-6593</v>
      </c>
    </row>
    <row r="11" spans="1:7" x14ac:dyDescent="0.25">
      <c r="A11" t="s">
        <v>120</v>
      </c>
      <c r="B11">
        <v>-2229</v>
      </c>
      <c r="C11">
        <v>1195</v>
      </c>
    </row>
    <row r="12" spans="1:7" x14ac:dyDescent="0.25">
      <c r="B12">
        <f>SUM(B9:B11)</f>
        <v>85893</v>
      </c>
      <c r="C12">
        <f>SUM(C9:C11)</f>
        <v>88739</v>
      </c>
    </row>
    <row r="13" spans="1:7" x14ac:dyDescent="0.25">
      <c r="A13" s="2" t="s">
        <v>121</v>
      </c>
      <c r="B13" s="2">
        <f>B12/B9</f>
        <v>0.9301517169682596</v>
      </c>
      <c r="C13" s="2">
        <f>C12/C9</f>
        <v>0.94265804094033168</v>
      </c>
      <c r="D13" s="31">
        <v>0.9667</v>
      </c>
      <c r="E13" s="31">
        <v>0.93669999999999998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NOTES</vt:lpstr>
      <vt:lpstr>DETAIL COMPTE CHARGES DE PERSON</vt:lpstr>
      <vt:lpstr>CICE</vt:lpstr>
      <vt:lpstr>TA ET FC</vt:lpstr>
      <vt:lpstr>CONVENTION DE MANAGEMENT</vt:lpstr>
      <vt:lpstr>CA12</vt:lpstr>
      <vt:lpstr>conv treso</vt:lpstr>
      <vt:lpstr>marge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robert bethune</dc:creator>
  <cp:lastModifiedBy>utilisateur afgros</cp:lastModifiedBy>
  <cp:lastPrinted>2018-02-26T10:25:23Z</cp:lastPrinted>
  <dcterms:created xsi:type="dcterms:W3CDTF">2017-01-29T05:43:20Z</dcterms:created>
  <dcterms:modified xsi:type="dcterms:W3CDTF">2018-02-26T10:41:01Z</dcterms:modified>
</cp:coreProperties>
</file>