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filterPrivacy="1" defaultThemeVersion="124226"/>
  <xr:revisionPtr revIDLastSave="0" documentId="13_ncr:1_{0EC64B01-87CF-48F5-8CC2-5585B1F95551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09-2025" sheetId="23" r:id="rId1"/>
    <sheet name="10-2025" sheetId="25" r:id="rId2"/>
    <sheet name="11-2025" sheetId="26" r:id="rId3"/>
    <sheet name="12-2025" sheetId="27" r:id="rId4"/>
    <sheet name="01-2026" sheetId="28" r:id="rId5"/>
    <sheet name="02-2026" sheetId="30" r:id="rId6"/>
    <sheet name="03-2026" sheetId="31" r:id="rId7"/>
    <sheet name="04-2026" sheetId="32" r:id="rId8"/>
    <sheet name="05-2026" sheetId="33" r:id="rId9"/>
    <sheet name="06-2026" sheetId="34" r:id="rId10"/>
    <sheet name="07-2026" sheetId="35" r:id="rId11"/>
    <sheet name="08-2026" sheetId="36" r:id="rId12"/>
    <sheet name="09-2026" sheetId="37" r:id="rId13"/>
    <sheet name="10-2026" sheetId="38" r:id="rId14"/>
    <sheet name="11-2026" sheetId="39" r:id="rId15"/>
    <sheet name="12-2026" sheetId="40" r:id="rId16"/>
    <sheet name="Type" sheetId="29" r:id="rId17"/>
  </sheets>
  <definedNames>
    <definedName name="Mode">Type!$A$1:$A$3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1" i="40" l="1"/>
  <c r="D60" i="40"/>
  <c r="Q55" i="40"/>
  <c r="Q54" i="40"/>
  <c r="T53" i="40"/>
  <c r="S53" i="40"/>
  <c r="S54" i="40" s="1"/>
  <c r="R53" i="40"/>
  <c r="Q53" i="40"/>
  <c r="D63" i="40" s="1"/>
  <c r="O53" i="40"/>
  <c r="M53" i="40"/>
  <c r="U51" i="40"/>
  <c r="I51" i="40"/>
  <c r="G49" i="40"/>
  <c r="G53" i="40" s="1"/>
  <c r="F49" i="40"/>
  <c r="U47" i="40"/>
  <c r="I47" i="40"/>
  <c r="U46" i="40"/>
  <c r="I46" i="40"/>
  <c r="U45" i="40"/>
  <c r="I45" i="40"/>
  <c r="U44" i="40"/>
  <c r="I44" i="40"/>
  <c r="U43" i="40"/>
  <c r="I43" i="40"/>
  <c r="U42" i="40"/>
  <c r="I42" i="40"/>
  <c r="U41" i="40"/>
  <c r="I41" i="40"/>
  <c r="U40" i="40"/>
  <c r="I40" i="40"/>
  <c r="U39" i="40"/>
  <c r="I39" i="40"/>
  <c r="U38" i="40"/>
  <c r="I38" i="40"/>
  <c r="U37" i="40"/>
  <c r="I37" i="40"/>
  <c r="U36" i="40"/>
  <c r="I36" i="40"/>
  <c r="G34" i="40"/>
  <c r="F34" i="40"/>
  <c r="U32" i="40"/>
  <c r="I32" i="40"/>
  <c r="G30" i="40"/>
  <c r="F30" i="40"/>
  <c r="U28" i="40"/>
  <c r="I28" i="40"/>
  <c r="G26" i="40"/>
  <c r="F26" i="40"/>
  <c r="U24" i="40"/>
  <c r="I24" i="40"/>
  <c r="U23" i="40"/>
  <c r="I23" i="40"/>
  <c r="U22" i="40"/>
  <c r="I22" i="40"/>
  <c r="U21" i="40"/>
  <c r="I21" i="40"/>
  <c r="G19" i="40"/>
  <c r="F19" i="40"/>
  <c r="U17" i="40"/>
  <c r="I17" i="40"/>
  <c r="U16" i="40"/>
  <c r="I16" i="40"/>
  <c r="U15" i="40"/>
  <c r="I15" i="40"/>
  <c r="U14" i="40"/>
  <c r="I14" i="40"/>
  <c r="U13" i="40"/>
  <c r="I13" i="40"/>
  <c r="U12" i="40"/>
  <c r="I12" i="40"/>
  <c r="G10" i="40"/>
  <c r="F10" i="40"/>
  <c r="U8" i="40"/>
  <c r="I8" i="40"/>
  <c r="U7" i="40"/>
  <c r="I7" i="40"/>
  <c r="U6" i="40"/>
  <c r="I6" i="40"/>
  <c r="U5" i="40"/>
  <c r="P5" i="40"/>
  <c r="P53" i="40" s="1"/>
  <c r="N5" i="40"/>
  <c r="N53" i="40" s="1"/>
  <c r="I5" i="40"/>
  <c r="D61" i="39"/>
  <c r="D60" i="39"/>
  <c r="E61" i="39" s="1"/>
  <c r="Q55" i="39"/>
  <c r="T53" i="39"/>
  <c r="S53" i="39"/>
  <c r="S54" i="39" s="1"/>
  <c r="R53" i="39"/>
  <c r="Q53" i="39"/>
  <c r="D63" i="39" s="1"/>
  <c r="O53" i="39"/>
  <c r="M53" i="39"/>
  <c r="U51" i="39"/>
  <c r="I51" i="39"/>
  <c r="G49" i="39"/>
  <c r="F49" i="39"/>
  <c r="F53" i="39" s="1"/>
  <c r="U47" i="39"/>
  <c r="I47" i="39"/>
  <c r="U46" i="39"/>
  <c r="I46" i="39"/>
  <c r="U45" i="39"/>
  <c r="I45" i="39"/>
  <c r="U44" i="39"/>
  <c r="I44" i="39"/>
  <c r="U43" i="39"/>
  <c r="I43" i="39"/>
  <c r="U42" i="39"/>
  <c r="I42" i="39"/>
  <c r="U41" i="39"/>
  <c r="I41" i="39"/>
  <c r="U40" i="39"/>
  <c r="I40" i="39"/>
  <c r="U39" i="39"/>
  <c r="I39" i="39"/>
  <c r="U38" i="39"/>
  <c r="I38" i="39"/>
  <c r="U37" i="39"/>
  <c r="I37" i="39"/>
  <c r="U36" i="39"/>
  <c r="I36" i="39"/>
  <c r="G34" i="39"/>
  <c r="F34" i="39"/>
  <c r="U32" i="39"/>
  <c r="I32" i="39"/>
  <c r="G30" i="39"/>
  <c r="F30" i="39"/>
  <c r="U28" i="39"/>
  <c r="I28" i="39"/>
  <c r="G26" i="39"/>
  <c r="F26" i="39"/>
  <c r="U24" i="39"/>
  <c r="I24" i="39"/>
  <c r="U23" i="39"/>
  <c r="I23" i="39"/>
  <c r="U22" i="39"/>
  <c r="I22" i="39"/>
  <c r="U21" i="39"/>
  <c r="I21" i="39"/>
  <c r="G19" i="39"/>
  <c r="F19" i="39"/>
  <c r="U17" i="39"/>
  <c r="I17" i="39"/>
  <c r="U16" i="39"/>
  <c r="I16" i="39"/>
  <c r="U15" i="39"/>
  <c r="I15" i="39"/>
  <c r="U14" i="39"/>
  <c r="I14" i="39"/>
  <c r="U13" i="39"/>
  <c r="I13" i="39"/>
  <c r="U12" i="39"/>
  <c r="I12" i="39"/>
  <c r="G10" i="39"/>
  <c r="F10" i="39"/>
  <c r="U8" i="39"/>
  <c r="I8" i="39"/>
  <c r="U7" i="39"/>
  <c r="I7" i="39"/>
  <c r="U6" i="39"/>
  <c r="I6" i="39"/>
  <c r="U5" i="39"/>
  <c r="P5" i="39"/>
  <c r="P53" i="39" s="1"/>
  <c r="N5" i="39"/>
  <c r="N53" i="39" s="1"/>
  <c r="I5" i="39"/>
  <c r="D61" i="38"/>
  <c r="D60" i="38"/>
  <c r="Q55" i="38"/>
  <c r="Q54" i="38"/>
  <c r="T53" i="38"/>
  <c r="S53" i="38"/>
  <c r="S54" i="38" s="1"/>
  <c r="R53" i="38"/>
  <c r="Q53" i="38"/>
  <c r="D63" i="38" s="1"/>
  <c r="E63" i="38" s="1"/>
  <c r="O53" i="38"/>
  <c r="M53" i="38"/>
  <c r="U51" i="38"/>
  <c r="I51" i="38"/>
  <c r="G49" i="38"/>
  <c r="G53" i="38" s="1"/>
  <c r="F49" i="38"/>
  <c r="U47" i="38"/>
  <c r="I47" i="38"/>
  <c r="U46" i="38"/>
  <c r="I46" i="38"/>
  <c r="U45" i="38"/>
  <c r="I45" i="38"/>
  <c r="U44" i="38"/>
  <c r="I44" i="38"/>
  <c r="U43" i="38"/>
  <c r="I43" i="38"/>
  <c r="U42" i="38"/>
  <c r="I42" i="38"/>
  <c r="U41" i="38"/>
  <c r="I41" i="38"/>
  <c r="U40" i="38"/>
  <c r="I40" i="38"/>
  <c r="U39" i="38"/>
  <c r="I39" i="38"/>
  <c r="U38" i="38"/>
  <c r="I38" i="38"/>
  <c r="U37" i="38"/>
  <c r="I37" i="38"/>
  <c r="U36" i="38"/>
  <c r="I36" i="38"/>
  <c r="G34" i="38"/>
  <c r="F34" i="38"/>
  <c r="U32" i="38"/>
  <c r="I32" i="38"/>
  <c r="G30" i="38"/>
  <c r="F30" i="38"/>
  <c r="U28" i="38"/>
  <c r="I28" i="38"/>
  <c r="G26" i="38"/>
  <c r="F26" i="38"/>
  <c r="U24" i="38"/>
  <c r="I24" i="38"/>
  <c r="U23" i="38"/>
  <c r="I23" i="38"/>
  <c r="U22" i="38"/>
  <c r="I22" i="38"/>
  <c r="U21" i="38"/>
  <c r="I21" i="38"/>
  <c r="G19" i="38"/>
  <c r="F19" i="38"/>
  <c r="U17" i="38"/>
  <c r="I17" i="38"/>
  <c r="U16" i="38"/>
  <c r="I16" i="38"/>
  <c r="U15" i="38"/>
  <c r="I15" i="38"/>
  <c r="U14" i="38"/>
  <c r="I14" i="38"/>
  <c r="U13" i="38"/>
  <c r="I13" i="38"/>
  <c r="U12" i="38"/>
  <c r="I12" i="38"/>
  <c r="G10" i="38"/>
  <c r="F10" i="38"/>
  <c r="U8" i="38"/>
  <c r="I8" i="38"/>
  <c r="U7" i="38"/>
  <c r="I7" i="38"/>
  <c r="U6" i="38"/>
  <c r="I6" i="38"/>
  <c r="U5" i="38"/>
  <c r="P5" i="38"/>
  <c r="P53" i="38" s="1"/>
  <c r="N5" i="38"/>
  <c r="N53" i="38" s="1"/>
  <c r="I5" i="38"/>
  <c r="D61" i="37"/>
  <c r="D60" i="37"/>
  <c r="Q55" i="37"/>
  <c r="T53" i="37"/>
  <c r="S53" i="37"/>
  <c r="S54" i="37" s="1"/>
  <c r="R53" i="37"/>
  <c r="Q53" i="37"/>
  <c r="D63" i="37" s="1"/>
  <c r="O53" i="37"/>
  <c r="M53" i="37"/>
  <c r="U51" i="37"/>
  <c r="I51" i="37"/>
  <c r="G49" i="37"/>
  <c r="F49" i="37"/>
  <c r="F53" i="37" s="1"/>
  <c r="U47" i="37"/>
  <c r="I47" i="37"/>
  <c r="U46" i="37"/>
  <c r="I46" i="37"/>
  <c r="U45" i="37"/>
  <c r="I45" i="37"/>
  <c r="U44" i="37"/>
  <c r="I44" i="37"/>
  <c r="U43" i="37"/>
  <c r="I43" i="37"/>
  <c r="U42" i="37"/>
  <c r="I42" i="37"/>
  <c r="U41" i="37"/>
  <c r="I41" i="37"/>
  <c r="U40" i="37"/>
  <c r="I40" i="37"/>
  <c r="U39" i="37"/>
  <c r="I39" i="37"/>
  <c r="U38" i="37"/>
  <c r="I38" i="37"/>
  <c r="U37" i="37"/>
  <c r="I37" i="37"/>
  <c r="U36" i="37"/>
  <c r="I36" i="37"/>
  <c r="G34" i="37"/>
  <c r="F34" i="37"/>
  <c r="U32" i="37"/>
  <c r="I32" i="37"/>
  <c r="G30" i="37"/>
  <c r="F30" i="37"/>
  <c r="U28" i="37"/>
  <c r="I28" i="37"/>
  <c r="G26" i="37"/>
  <c r="F26" i="37"/>
  <c r="U24" i="37"/>
  <c r="I24" i="37"/>
  <c r="U23" i="37"/>
  <c r="I23" i="37"/>
  <c r="U22" i="37"/>
  <c r="I22" i="37"/>
  <c r="U21" i="37"/>
  <c r="I21" i="37"/>
  <c r="G19" i="37"/>
  <c r="F19" i="37"/>
  <c r="U17" i="37"/>
  <c r="I17" i="37"/>
  <c r="U16" i="37"/>
  <c r="I16" i="37"/>
  <c r="U15" i="37"/>
  <c r="I15" i="37"/>
  <c r="U14" i="37"/>
  <c r="I14" i="37"/>
  <c r="U13" i="37"/>
  <c r="I13" i="37"/>
  <c r="U12" i="37"/>
  <c r="I12" i="37"/>
  <c r="G10" i="37"/>
  <c r="F10" i="37"/>
  <c r="U8" i="37"/>
  <c r="I8" i="37"/>
  <c r="U7" i="37"/>
  <c r="I7" i="37"/>
  <c r="U6" i="37"/>
  <c r="I6" i="37"/>
  <c r="U5" i="37"/>
  <c r="P5" i="37"/>
  <c r="P53" i="37" s="1"/>
  <c r="N5" i="37"/>
  <c r="N53" i="37" s="1"/>
  <c r="I5" i="37"/>
  <c r="D61" i="36"/>
  <c r="D60" i="36"/>
  <c r="Q55" i="36"/>
  <c r="Q54" i="36"/>
  <c r="T53" i="36"/>
  <c r="S53" i="36"/>
  <c r="S54" i="36" s="1"/>
  <c r="R53" i="36"/>
  <c r="Q53" i="36"/>
  <c r="D63" i="36" s="1"/>
  <c r="O53" i="36"/>
  <c r="M53" i="36"/>
  <c r="U51" i="36"/>
  <c r="I51" i="36"/>
  <c r="G49" i="36"/>
  <c r="G53" i="36" s="1"/>
  <c r="F49" i="36"/>
  <c r="U47" i="36"/>
  <c r="I47" i="36"/>
  <c r="U46" i="36"/>
  <c r="I46" i="36"/>
  <c r="U45" i="36"/>
  <c r="I45" i="36"/>
  <c r="U44" i="36"/>
  <c r="I44" i="36"/>
  <c r="U43" i="36"/>
  <c r="I43" i="36"/>
  <c r="U42" i="36"/>
  <c r="I42" i="36"/>
  <c r="U41" i="36"/>
  <c r="I41" i="36"/>
  <c r="U40" i="36"/>
  <c r="I40" i="36"/>
  <c r="U39" i="36"/>
  <c r="I39" i="36"/>
  <c r="U38" i="36"/>
  <c r="I38" i="36"/>
  <c r="U37" i="36"/>
  <c r="I37" i="36"/>
  <c r="U36" i="36"/>
  <c r="I36" i="36"/>
  <c r="G34" i="36"/>
  <c r="F34" i="36"/>
  <c r="U32" i="36"/>
  <c r="I32" i="36"/>
  <c r="G30" i="36"/>
  <c r="F30" i="36"/>
  <c r="U28" i="36"/>
  <c r="I28" i="36"/>
  <c r="G26" i="36"/>
  <c r="F26" i="36"/>
  <c r="U24" i="36"/>
  <c r="I24" i="36"/>
  <c r="U23" i="36"/>
  <c r="I23" i="36"/>
  <c r="U22" i="36"/>
  <c r="I22" i="36"/>
  <c r="U21" i="36"/>
  <c r="I21" i="36"/>
  <c r="G19" i="36"/>
  <c r="F19" i="36"/>
  <c r="U17" i="36"/>
  <c r="I17" i="36"/>
  <c r="U16" i="36"/>
  <c r="I16" i="36"/>
  <c r="U15" i="36"/>
  <c r="I15" i="36"/>
  <c r="U14" i="36"/>
  <c r="I14" i="36"/>
  <c r="U13" i="36"/>
  <c r="I13" i="36"/>
  <c r="U12" i="36"/>
  <c r="I12" i="36"/>
  <c r="G10" i="36"/>
  <c r="F10" i="36"/>
  <c r="U8" i="36"/>
  <c r="I8" i="36"/>
  <c r="U7" i="36"/>
  <c r="I7" i="36"/>
  <c r="U6" i="36"/>
  <c r="I6" i="36"/>
  <c r="U5" i="36"/>
  <c r="P5" i="36"/>
  <c r="P53" i="36" s="1"/>
  <c r="N5" i="36"/>
  <c r="N53" i="36" s="1"/>
  <c r="I5" i="36"/>
  <c r="D61" i="35"/>
  <c r="D60" i="35"/>
  <c r="Q55" i="35"/>
  <c r="T53" i="35"/>
  <c r="S53" i="35"/>
  <c r="S54" i="35" s="1"/>
  <c r="R53" i="35"/>
  <c r="Q53" i="35"/>
  <c r="D63" i="35" s="1"/>
  <c r="O53" i="35"/>
  <c r="M53" i="35"/>
  <c r="U51" i="35"/>
  <c r="I51" i="35"/>
  <c r="G49" i="35"/>
  <c r="F49" i="35"/>
  <c r="F53" i="35" s="1"/>
  <c r="U47" i="35"/>
  <c r="I47" i="35"/>
  <c r="U46" i="35"/>
  <c r="I46" i="35"/>
  <c r="U45" i="35"/>
  <c r="I45" i="35"/>
  <c r="U44" i="35"/>
  <c r="I44" i="35"/>
  <c r="U43" i="35"/>
  <c r="I43" i="35"/>
  <c r="U42" i="35"/>
  <c r="I42" i="35"/>
  <c r="U41" i="35"/>
  <c r="I41" i="35"/>
  <c r="U40" i="35"/>
  <c r="I40" i="35"/>
  <c r="U39" i="35"/>
  <c r="I39" i="35"/>
  <c r="U38" i="35"/>
  <c r="I38" i="35"/>
  <c r="U37" i="35"/>
  <c r="I37" i="35"/>
  <c r="U36" i="35"/>
  <c r="I36" i="35"/>
  <c r="G34" i="35"/>
  <c r="F34" i="35"/>
  <c r="U32" i="35"/>
  <c r="I32" i="35"/>
  <c r="G30" i="35"/>
  <c r="F30" i="35"/>
  <c r="U28" i="35"/>
  <c r="I28" i="35"/>
  <c r="G26" i="35"/>
  <c r="F26" i="35"/>
  <c r="U24" i="35"/>
  <c r="I24" i="35"/>
  <c r="U23" i="35"/>
  <c r="I23" i="35"/>
  <c r="U22" i="35"/>
  <c r="I22" i="35"/>
  <c r="U21" i="35"/>
  <c r="I21" i="35"/>
  <c r="G19" i="35"/>
  <c r="F19" i="35"/>
  <c r="U17" i="35"/>
  <c r="I17" i="35"/>
  <c r="U16" i="35"/>
  <c r="I16" i="35"/>
  <c r="U15" i="35"/>
  <c r="I15" i="35"/>
  <c r="U14" i="35"/>
  <c r="I14" i="35"/>
  <c r="U13" i="35"/>
  <c r="I13" i="35"/>
  <c r="U12" i="35"/>
  <c r="I12" i="35"/>
  <c r="G10" i="35"/>
  <c r="F10" i="35"/>
  <c r="U8" i="35"/>
  <c r="I8" i="35"/>
  <c r="U7" i="35"/>
  <c r="I7" i="35"/>
  <c r="U6" i="35"/>
  <c r="I6" i="35"/>
  <c r="U5" i="35"/>
  <c r="P5" i="35"/>
  <c r="P53" i="35" s="1"/>
  <c r="N5" i="35"/>
  <c r="N53" i="35" s="1"/>
  <c r="I5" i="35"/>
  <c r="D61" i="34"/>
  <c r="D60" i="34"/>
  <c r="Q55" i="34"/>
  <c r="Q54" i="34"/>
  <c r="T53" i="34"/>
  <c r="S53" i="34"/>
  <c r="S54" i="34" s="1"/>
  <c r="R53" i="34"/>
  <c r="Q53" i="34"/>
  <c r="D63" i="34" s="1"/>
  <c r="E63" i="34" s="1"/>
  <c r="O53" i="34"/>
  <c r="M53" i="34"/>
  <c r="U51" i="34"/>
  <c r="I51" i="34"/>
  <c r="G49" i="34"/>
  <c r="G53" i="34" s="1"/>
  <c r="F49" i="34"/>
  <c r="U47" i="34"/>
  <c r="I47" i="34"/>
  <c r="U46" i="34"/>
  <c r="I46" i="34"/>
  <c r="U45" i="34"/>
  <c r="I45" i="34"/>
  <c r="U44" i="34"/>
  <c r="I44" i="34"/>
  <c r="U43" i="34"/>
  <c r="I43" i="34"/>
  <c r="U42" i="34"/>
  <c r="I42" i="34"/>
  <c r="U41" i="34"/>
  <c r="I41" i="34"/>
  <c r="U40" i="34"/>
  <c r="I40" i="34"/>
  <c r="U39" i="34"/>
  <c r="I39" i="34"/>
  <c r="U38" i="34"/>
  <c r="I38" i="34"/>
  <c r="U37" i="34"/>
  <c r="I37" i="34"/>
  <c r="U36" i="34"/>
  <c r="I36" i="34"/>
  <c r="G34" i="34"/>
  <c r="F34" i="34"/>
  <c r="U32" i="34"/>
  <c r="I32" i="34"/>
  <c r="G30" i="34"/>
  <c r="F30" i="34"/>
  <c r="U28" i="34"/>
  <c r="I28" i="34"/>
  <c r="G26" i="34"/>
  <c r="F26" i="34"/>
  <c r="U24" i="34"/>
  <c r="I24" i="34"/>
  <c r="U23" i="34"/>
  <c r="I23" i="34"/>
  <c r="U22" i="34"/>
  <c r="I22" i="34"/>
  <c r="U21" i="34"/>
  <c r="I21" i="34"/>
  <c r="G19" i="34"/>
  <c r="F19" i="34"/>
  <c r="U17" i="34"/>
  <c r="I17" i="34"/>
  <c r="U16" i="34"/>
  <c r="I16" i="34"/>
  <c r="U15" i="34"/>
  <c r="I15" i="34"/>
  <c r="U14" i="34"/>
  <c r="I14" i="34"/>
  <c r="U13" i="34"/>
  <c r="I13" i="34"/>
  <c r="U12" i="34"/>
  <c r="I12" i="34"/>
  <c r="G10" i="34"/>
  <c r="F10" i="34"/>
  <c r="U8" i="34"/>
  <c r="I8" i="34"/>
  <c r="U7" i="34"/>
  <c r="I7" i="34"/>
  <c r="U6" i="34"/>
  <c r="I6" i="34"/>
  <c r="U5" i="34"/>
  <c r="P5" i="34"/>
  <c r="P53" i="34" s="1"/>
  <c r="N5" i="34"/>
  <c r="N53" i="34" s="1"/>
  <c r="I5" i="34"/>
  <c r="D61" i="33"/>
  <c r="D60" i="33"/>
  <c r="Q55" i="33"/>
  <c r="T53" i="33"/>
  <c r="S53" i="33"/>
  <c r="S54" i="33" s="1"/>
  <c r="R53" i="33"/>
  <c r="Q53" i="33"/>
  <c r="D63" i="33" s="1"/>
  <c r="O53" i="33"/>
  <c r="M53" i="33"/>
  <c r="U51" i="33"/>
  <c r="I51" i="33"/>
  <c r="G49" i="33"/>
  <c r="F49" i="33"/>
  <c r="F53" i="33" s="1"/>
  <c r="U47" i="33"/>
  <c r="I47" i="33"/>
  <c r="U46" i="33"/>
  <c r="I46" i="33"/>
  <c r="U45" i="33"/>
  <c r="I45" i="33"/>
  <c r="U44" i="33"/>
  <c r="I44" i="33"/>
  <c r="U43" i="33"/>
  <c r="I43" i="33"/>
  <c r="U42" i="33"/>
  <c r="I42" i="33"/>
  <c r="U41" i="33"/>
  <c r="I41" i="33"/>
  <c r="U40" i="33"/>
  <c r="I40" i="33"/>
  <c r="U39" i="33"/>
  <c r="I39" i="33"/>
  <c r="U38" i="33"/>
  <c r="I38" i="33"/>
  <c r="U37" i="33"/>
  <c r="I37" i="33"/>
  <c r="U36" i="33"/>
  <c r="I36" i="33"/>
  <c r="G34" i="33"/>
  <c r="F34" i="33"/>
  <c r="U32" i="33"/>
  <c r="I32" i="33"/>
  <c r="G30" i="33"/>
  <c r="F30" i="33"/>
  <c r="U28" i="33"/>
  <c r="I28" i="33"/>
  <c r="G26" i="33"/>
  <c r="F26" i="33"/>
  <c r="U24" i="33"/>
  <c r="I24" i="33"/>
  <c r="U23" i="33"/>
  <c r="I23" i="33"/>
  <c r="U22" i="33"/>
  <c r="I22" i="33"/>
  <c r="U21" i="33"/>
  <c r="I21" i="33"/>
  <c r="G19" i="33"/>
  <c r="F19" i="33"/>
  <c r="U17" i="33"/>
  <c r="I17" i="33"/>
  <c r="U16" i="33"/>
  <c r="I16" i="33"/>
  <c r="U15" i="33"/>
  <c r="I15" i="33"/>
  <c r="U14" i="33"/>
  <c r="I14" i="33"/>
  <c r="U13" i="33"/>
  <c r="I13" i="33"/>
  <c r="U12" i="33"/>
  <c r="I12" i="33"/>
  <c r="G10" i="33"/>
  <c r="F10" i="33"/>
  <c r="U8" i="33"/>
  <c r="I8" i="33"/>
  <c r="U7" i="33"/>
  <c r="I7" i="33"/>
  <c r="U6" i="33"/>
  <c r="I6" i="33"/>
  <c r="U5" i="33"/>
  <c r="P5" i="33"/>
  <c r="P53" i="33" s="1"/>
  <c r="N5" i="33"/>
  <c r="N53" i="33" s="1"/>
  <c r="I5" i="33"/>
  <c r="D61" i="32"/>
  <c r="D60" i="32"/>
  <c r="Q55" i="32"/>
  <c r="Q54" i="32"/>
  <c r="T53" i="32"/>
  <c r="S53" i="32"/>
  <c r="S54" i="32" s="1"/>
  <c r="R53" i="32"/>
  <c r="Q53" i="32"/>
  <c r="D63" i="32" s="1"/>
  <c r="O53" i="32"/>
  <c r="M53" i="32"/>
  <c r="U51" i="32"/>
  <c r="I51" i="32"/>
  <c r="G49" i="32"/>
  <c r="G53" i="32" s="1"/>
  <c r="F49" i="32"/>
  <c r="U47" i="32"/>
  <c r="I47" i="32"/>
  <c r="U46" i="32"/>
  <c r="I46" i="32"/>
  <c r="U45" i="32"/>
  <c r="I45" i="32"/>
  <c r="U44" i="32"/>
  <c r="I44" i="32"/>
  <c r="U43" i="32"/>
  <c r="I43" i="32"/>
  <c r="U42" i="32"/>
  <c r="I42" i="32"/>
  <c r="U41" i="32"/>
  <c r="I41" i="32"/>
  <c r="U40" i="32"/>
  <c r="I40" i="32"/>
  <c r="U39" i="32"/>
  <c r="I39" i="32"/>
  <c r="U38" i="32"/>
  <c r="I38" i="32"/>
  <c r="U37" i="32"/>
  <c r="I37" i="32"/>
  <c r="U36" i="32"/>
  <c r="I36" i="32"/>
  <c r="G34" i="32"/>
  <c r="F34" i="32"/>
  <c r="U32" i="32"/>
  <c r="I32" i="32"/>
  <c r="G30" i="32"/>
  <c r="F30" i="32"/>
  <c r="U28" i="32"/>
  <c r="I28" i="32"/>
  <c r="G26" i="32"/>
  <c r="F26" i="32"/>
  <c r="U24" i="32"/>
  <c r="I24" i="32"/>
  <c r="U23" i="32"/>
  <c r="I23" i="32"/>
  <c r="U22" i="32"/>
  <c r="I22" i="32"/>
  <c r="U21" i="32"/>
  <c r="I21" i="32"/>
  <c r="G19" i="32"/>
  <c r="F19" i="32"/>
  <c r="U17" i="32"/>
  <c r="I17" i="32"/>
  <c r="U16" i="32"/>
  <c r="I16" i="32"/>
  <c r="U15" i="32"/>
  <c r="I15" i="32"/>
  <c r="U14" i="32"/>
  <c r="I14" i="32"/>
  <c r="U13" i="32"/>
  <c r="I13" i="32"/>
  <c r="U12" i="32"/>
  <c r="I12" i="32"/>
  <c r="G10" i="32"/>
  <c r="F10" i="32"/>
  <c r="U8" i="32"/>
  <c r="I8" i="32"/>
  <c r="U7" i="32"/>
  <c r="I7" i="32"/>
  <c r="U6" i="32"/>
  <c r="I6" i="32"/>
  <c r="U5" i="32"/>
  <c r="P5" i="32"/>
  <c r="P53" i="32" s="1"/>
  <c r="N5" i="32"/>
  <c r="N53" i="32" s="1"/>
  <c r="I5" i="32"/>
  <c r="D61" i="31"/>
  <c r="D60" i="31"/>
  <c r="Q55" i="31"/>
  <c r="T53" i="31"/>
  <c r="S53" i="31"/>
  <c r="S54" i="31" s="1"/>
  <c r="R53" i="31"/>
  <c r="Q53" i="31"/>
  <c r="D63" i="31" s="1"/>
  <c r="E63" i="31" s="1"/>
  <c r="O53" i="31"/>
  <c r="M53" i="31"/>
  <c r="U51" i="31"/>
  <c r="I51" i="31"/>
  <c r="G49" i="31"/>
  <c r="F49" i="31"/>
  <c r="F53" i="31" s="1"/>
  <c r="U47" i="31"/>
  <c r="I47" i="31"/>
  <c r="U46" i="31"/>
  <c r="I46" i="31"/>
  <c r="U45" i="31"/>
  <c r="I45" i="31"/>
  <c r="U44" i="31"/>
  <c r="I44" i="31"/>
  <c r="U43" i="31"/>
  <c r="I43" i="31"/>
  <c r="U42" i="31"/>
  <c r="I42" i="31"/>
  <c r="U41" i="31"/>
  <c r="I41" i="31"/>
  <c r="U40" i="31"/>
  <c r="I40" i="31"/>
  <c r="U39" i="31"/>
  <c r="I39" i="31"/>
  <c r="U38" i="31"/>
  <c r="I38" i="31"/>
  <c r="U37" i="31"/>
  <c r="I37" i="31"/>
  <c r="U36" i="31"/>
  <c r="I36" i="31"/>
  <c r="G34" i="31"/>
  <c r="F34" i="31"/>
  <c r="U32" i="31"/>
  <c r="I32" i="31"/>
  <c r="G30" i="31"/>
  <c r="F30" i="31"/>
  <c r="U28" i="31"/>
  <c r="I28" i="31"/>
  <c r="G26" i="31"/>
  <c r="F26" i="31"/>
  <c r="U24" i="31"/>
  <c r="I24" i="31"/>
  <c r="U23" i="31"/>
  <c r="I23" i="31"/>
  <c r="U22" i="31"/>
  <c r="I22" i="31"/>
  <c r="U21" i="31"/>
  <c r="I21" i="31"/>
  <c r="G19" i="31"/>
  <c r="F19" i="31"/>
  <c r="U17" i="31"/>
  <c r="I17" i="31"/>
  <c r="U16" i="31"/>
  <c r="I16" i="31"/>
  <c r="U15" i="31"/>
  <c r="I15" i="31"/>
  <c r="U14" i="31"/>
  <c r="I14" i="31"/>
  <c r="U13" i="31"/>
  <c r="I13" i="31"/>
  <c r="U12" i="31"/>
  <c r="I12" i="31"/>
  <c r="G10" i="31"/>
  <c r="F10" i="31"/>
  <c r="U8" i="31"/>
  <c r="I8" i="31"/>
  <c r="U7" i="31"/>
  <c r="I7" i="31"/>
  <c r="U6" i="31"/>
  <c r="I6" i="31"/>
  <c r="U5" i="31"/>
  <c r="P5" i="31"/>
  <c r="P53" i="31" s="1"/>
  <c r="N5" i="31"/>
  <c r="N53" i="31" s="1"/>
  <c r="I5" i="31"/>
  <c r="D61" i="30"/>
  <c r="D60" i="30"/>
  <c r="Q55" i="30"/>
  <c r="Q54" i="30"/>
  <c r="T53" i="30"/>
  <c r="S53" i="30"/>
  <c r="S54" i="30" s="1"/>
  <c r="R53" i="30"/>
  <c r="Q53" i="30"/>
  <c r="D63" i="30" s="1"/>
  <c r="O53" i="30"/>
  <c r="M53" i="30"/>
  <c r="U51" i="30"/>
  <c r="I51" i="30"/>
  <c r="G49" i="30"/>
  <c r="G53" i="30" s="1"/>
  <c r="F49" i="30"/>
  <c r="U47" i="30"/>
  <c r="I47" i="30"/>
  <c r="U46" i="30"/>
  <c r="I46" i="30"/>
  <c r="U45" i="30"/>
  <c r="I45" i="30"/>
  <c r="U44" i="30"/>
  <c r="I44" i="30"/>
  <c r="U43" i="30"/>
  <c r="I43" i="30"/>
  <c r="U42" i="30"/>
  <c r="I42" i="30"/>
  <c r="U41" i="30"/>
  <c r="I41" i="30"/>
  <c r="U40" i="30"/>
  <c r="I40" i="30"/>
  <c r="U39" i="30"/>
  <c r="I39" i="30"/>
  <c r="U38" i="30"/>
  <c r="I38" i="30"/>
  <c r="U37" i="30"/>
  <c r="I37" i="30"/>
  <c r="U36" i="30"/>
  <c r="I36" i="30"/>
  <c r="G34" i="30"/>
  <c r="F34" i="30"/>
  <c r="U32" i="30"/>
  <c r="I32" i="30"/>
  <c r="G30" i="30"/>
  <c r="F30" i="30"/>
  <c r="U28" i="30"/>
  <c r="I28" i="30"/>
  <c r="G26" i="30"/>
  <c r="F26" i="30"/>
  <c r="U24" i="30"/>
  <c r="I24" i="30"/>
  <c r="U23" i="30"/>
  <c r="I23" i="30"/>
  <c r="U22" i="30"/>
  <c r="I22" i="30"/>
  <c r="U21" i="30"/>
  <c r="I21" i="30"/>
  <c r="G19" i="30"/>
  <c r="F19" i="30"/>
  <c r="U17" i="30"/>
  <c r="I17" i="30"/>
  <c r="U16" i="30"/>
  <c r="I16" i="30"/>
  <c r="U15" i="30"/>
  <c r="I15" i="30"/>
  <c r="U14" i="30"/>
  <c r="I14" i="30"/>
  <c r="U13" i="30"/>
  <c r="I13" i="30"/>
  <c r="U12" i="30"/>
  <c r="I12" i="30"/>
  <c r="G10" i="30"/>
  <c r="F10" i="30"/>
  <c r="U8" i="30"/>
  <c r="I8" i="30"/>
  <c r="U7" i="30"/>
  <c r="I7" i="30"/>
  <c r="U6" i="30"/>
  <c r="I6" i="30"/>
  <c r="U5" i="30"/>
  <c r="P5" i="30"/>
  <c r="P53" i="30" s="1"/>
  <c r="N5" i="30"/>
  <c r="N53" i="30" s="1"/>
  <c r="I5" i="30"/>
  <c r="D61" i="28"/>
  <c r="D60" i="28"/>
  <c r="Q55" i="28"/>
  <c r="T53" i="28"/>
  <c r="S53" i="28"/>
  <c r="S54" i="28" s="1"/>
  <c r="R53" i="28"/>
  <c r="Q53" i="28"/>
  <c r="D63" i="28" s="1"/>
  <c r="E63" i="28" s="1"/>
  <c r="O53" i="28"/>
  <c r="M53" i="28"/>
  <c r="U51" i="28"/>
  <c r="I51" i="28"/>
  <c r="G49" i="28"/>
  <c r="F49" i="28"/>
  <c r="F53" i="28" s="1"/>
  <c r="U47" i="28"/>
  <c r="I47" i="28"/>
  <c r="U46" i="28"/>
  <c r="I46" i="28"/>
  <c r="U45" i="28"/>
  <c r="I45" i="28"/>
  <c r="U44" i="28"/>
  <c r="I44" i="28"/>
  <c r="U43" i="28"/>
  <c r="I43" i="28"/>
  <c r="U42" i="28"/>
  <c r="I42" i="28"/>
  <c r="U41" i="28"/>
  <c r="I41" i="28"/>
  <c r="U40" i="28"/>
  <c r="I40" i="28"/>
  <c r="U39" i="28"/>
  <c r="I39" i="28"/>
  <c r="U38" i="28"/>
  <c r="I38" i="28"/>
  <c r="U37" i="28"/>
  <c r="I37" i="28"/>
  <c r="U36" i="28"/>
  <c r="I36" i="28"/>
  <c r="G34" i="28"/>
  <c r="F34" i="28"/>
  <c r="U32" i="28"/>
  <c r="I32" i="28"/>
  <c r="G30" i="28"/>
  <c r="F30" i="28"/>
  <c r="U28" i="28"/>
  <c r="I28" i="28"/>
  <c r="G26" i="28"/>
  <c r="F26" i="28"/>
  <c r="U24" i="28"/>
  <c r="I24" i="28"/>
  <c r="U23" i="28"/>
  <c r="I23" i="28"/>
  <c r="U22" i="28"/>
  <c r="I22" i="28"/>
  <c r="U21" i="28"/>
  <c r="I21" i="28"/>
  <c r="G19" i="28"/>
  <c r="F19" i="28"/>
  <c r="U17" i="28"/>
  <c r="I17" i="28"/>
  <c r="U16" i="28"/>
  <c r="I16" i="28"/>
  <c r="U15" i="28"/>
  <c r="I15" i="28"/>
  <c r="U14" i="28"/>
  <c r="I14" i="28"/>
  <c r="U13" i="28"/>
  <c r="I13" i="28"/>
  <c r="U12" i="28"/>
  <c r="I12" i="28"/>
  <c r="G10" i="28"/>
  <c r="F10" i="28"/>
  <c r="U8" i="28"/>
  <c r="I8" i="28"/>
  <c r="U7" i="28"/>
  <c r="I7" i="28"/>
  <c r="U6" i="28"/>
  <c r="I6" i="28"/>
  <c r="U5" i="28"/>
  <c r="P5" i="28"/>
  <c r="P53" i="28" s="1"/>
  <c r="N5" i="28"/>
  <c r="N53" i="28" s="1"/>
  <c r="I5" i="28"/>
  <c r="D61" i="27"/>
  <c r="D60" i="27"/>
  <c r="Q55" i="27"/>
  <c r="T53" i="27"/>
  <c r="S53" i="27"/>
  <c r="S54" i="27" s="1"/>
  <c r="R53" i="27"/>
  <c r="Q53" i="27"/>
  <c r="Q54" i="27" s="1"/>
  <c r="O53" i="27"/>
  <c r="M53" i="27"/>
  <c r="U51" i="27"/>
  <c r="I51" i="27"/>
  <c r="G49" i="27"/>
  <c r="G53" i="27" s="1"/>
  <c r="F49" i="27"/>
  <c r="U47" i="27"/>
  <c r="I47" i="27"/>
  <c r="U46" i="27"/>
  <c r="I46" i="27"/>
  <c r="U45" i="27"/>
  <c r="I45" i="27"/>
  <c r="U44" i="27"/>
  <c r="I44" i="27"/>
  <c r="U43" i="27"/>
  <c r="I43" i="27"/>
  <c r="U42" i="27"/>
  <c r="I42" i="27"/>
  <c r="U41" i="27"/>
  <c r="I41" i="27"/>
  <c r="U40" i="27"/>
  <c r="I40" i="27"/>
  <c r="U39" i="27"/>
  <c r="I39" i="27"/>
  <c r="U38" i="27"/>
  <c r="I38" i="27"/>
  <c r="U37" i="27"/>
  <c r="I37" i="27"/>
  <c r="U36" i="27"/>
  <c r="I36" i="27"/>
  <c r="G34" i="27"/>
  <c r="F34" i="27"/>
  <c r="U32" i="27"/>
  <c r="I32" i="27"/>
  <c r="G30" i="27"/>
  <c r="F30" i="27"/>
  <c r="U28" i="27"/>
  <c r="I28" i="27"/>
  <c r="G26" i="27"/>
  <c r="F26" i="27"/>
  <c r="U24" i="27"/>
  <c r="I24" i="27"/>
  <c r="U23" i="27"/>
  <c r="I23" i="27"/>
  <c r="U22" i="27"/>
  <c r="I22" i="27"/>
  <c r="U21" i="27"/>
  <c r="I21" i="27"/>
  <c r="G19" i="27"/>
  <c r="F19" i="27"/>
  <c r="U17" i="27"/>
  <c r="I17" i="27"/>
  <c r="U16" i="27"/>
  <c r="I16" i="27"/>
  <c r="U15" i="27"/>
  <c r="I15" i="27"/>
  <c r="U14" i="27"/>
  <c r="I14" i="27"/>
  <c r="U13" i="27"/>
  <c r="I13" i="27"/>
  <c r="U12" i="27"/>
  <c r="I12" i="27"/>
  <c r="G10" i="27"/>
  <c r="F10" i="27"/>
  <c r="U8" i="27"/>
  <c r="I8" i="27"/>
  <c r="U7" i="27"/>
  <c r="I7" i="27"/>
  <c r="U6" i="27"/>
  <c r="I6" i="27"/>
  <c r="U5" i="27"/>
  <c r="P5" i="27"/>
  <c r="P53" i="27" s="1"/>
  <c r="N5" i="27"/>
  <c r="N53" i="27" s="1"/>
  <c r="I5" i="27"/>
  <c r="I17" i="26"/>
  <c r="I16" i="26"/>
  <c r="I15" i="26"/>
  <c r="I14" i="26"/>
  <c r="I13" i="26"/>
  <c r="I12" i="26"/>
  <c r="I8" i="26"/>
  <c r="I7" i="26"/>
  <c r="I6" i="26"/>
  <c r="I5" i="26"/>
  <c r="D61" i="26"/>
  <c r="D60" i="26"/>
  <c r="T53" i="26"/>
  <c r="S54" i="26" s="1"/>
  <c r="S53" i="26"/>
  <c r="Q53" i="26"/>
  <c r="D63" i="26" s="1"/>
  <c r="O53" i="26"/>
  <c r="M53" i="26"/>
  <c r="U51" i="26"/>
  <c r="I51" i="26"/>
  <c r="F49" i="26"/>
  <c r="U47" i="26"/>
  <c r="I47" i="26"/>
  <c r="U46" i="26"/>
  <c r="I46" i="26"/>
  <c r="U45" i="26"/>
  <c r="I45" i="26"/>
  <c r="U44" i="26"/>
  <c r="I44" i="26"/>
  <c r="U43" i="26"/>
  <c r="I43" i="26"/>
  <c r="U42" i="26"/>
  <c r="I42" i="26"/>
  <c r="U41" i="26"/>
  <c r="I41" i="26"/>
  <c r="U40" i="26"/>
  <c r="I40" i="26"/>
  <c r="U39" i="26"/>
  <c r="I39" i="26"/>
  <c r="U38" i="26"/>
  <c r="I38" i="26"/>
  <c r="U37" i="26"/>
  <c r="I37" i="26"/>
  <c r="U36" i="26"/>
  <c r="I36" i="26"/>
  <c r="G34" i="26"/>
  <c r="G49" i="26" s="1"/>
  <c r="G53" i="26" s="1"/>
  <c r="F34" i="26"/>
  <c r="U32" i="26"/>
  <c r="I32" i="26"/>
  <c r="G30" i="26"/>
  <c r="F30" i="26"/>
  <c r="U28" i="26"/>
  <c r="I28" i="26"/>
  <c r="G26" i="26"/>
  <c r="F26" i="26"/>
  <c r="U24" i="26"/>
  <c r="I24" i="26"/>
  <c r="U23" i="26"/>
  <c r="I23" i="26"/>
  <c r="U22" i="26"/>
  <c r="I22" i="26"/>
  <c r="U21" i="26"/>
  <c r="I21" i="26"/>
  <c r="G19" i="26"/>
  <c r="F19" i="26"/>
  <c r="U17" i="26"/>
  <c r="U16" i="26"/>
  <c r="U15" i="26"/>
  <c r="U14" i="26"/>
  <c r="U13" i="26"/>
  <c r="U12" i="26"/>
  <c r="G10" i="26"/>
  <c r="F10" i="26"/>
  <c r="U8" i="26"/>
  <c r="U7" i="26"/>
  <c r="U6" i="26"/>
  <c r="U5" i="26"/>
  <c r="P5" i="26"/>
  <c r="N5" i="26"/>
  <c r="N53" i="26" s="1"/>
  <c r="U51" i="25"/>
  <c r="U47" i="25"/>
  <c r="U46" i="25"/>
  <c r="U45" i="25"/>
  <c r="U44" i="25"/>
  <c r="U43" i="25"/>
  <c r="U42" i="25"/>
  <c r="U41" i="25"/>
  <c r="U40" i="25"/>
  <c r="U39" i="25"/>
  <c r="U38" i="25"/>
  <c r="U37" i="25"/>
  <c r="U36" i="25"/>
  <c r="U32" i="25"/>
  <c r="U28" i="25"/>
  <c r="U22" i="25"/>
  <c r="U23" i="25"/>
  <c r="U24" i="25"/>
  <c r="U21" i="25"/>
  <c r="U17" i="25"/>
  <c r="U16" i="25"/>
  <c r="U15" i="25"/>
  <c r="U14" i="25"/>
  <c r="U13" i="25"/>
  <c r="U12" i="25"/>
  <c r="U6" i="25"/>
  <c r="U7" i="25"/>
  <c r="U8" i="25"/>
  <c r="D61" i="25"/>
  <c r="D60" i="25"/>
  <c r="E61" i="25" s="1"/>
  <c r="D24" i="23"/>
  <c r="D23" i="23"/>
  <c r="E24" i="23" s="1"/>
  <c r="D75" i="26" l="1"/>
  <c r="D75" i="27" s="1"/>
  <c r="D74" i="26"/>
  <c r="E61" i="27"/>
  <c r="G53" i="28"/>
  <c r="G53" i="31"/>
  <c r="G53" i="33"/>
  <c r="E61" i="34"/>
  <c r="G53" i="35"/>
  <c r="D74" i="36"/>
  <c r="E75" i="36" s="1"/>
  <c r="G53" i="37"/>
  <c r="E61" i="38"/>
  <c r="G53" i="39"/>
  <c r="Q54" i="28"/>
  <c r="D75" i="30"/>
  <c r="Q54" i="31"/>
  <c r="D75" i="32"/>
  <c r="Q54" i="33"/>
  <c r="Q54" i="35"/>
  <c r="D75" i="36"/>
  <c r="Q54" i="37"/>
  <c r="D75" i="38"/>
  <c r="Q54" i="39"/>
  <c r="D75" i="40"/>
  <c r="D75" i="25"/>
  <c r="D75" i="34" s="1"/>
  <c r="U53" i="27"/>
  <c r="D63" i="27"/>
  <c r="U53" i="30"/>
  <c r="U53" i="32"/>
  <c r="U53" i="34"/>
  <c r="U53" i="36"/>
  <c r="U53" i="38"/>
  <c r="U53" i="40"/>
  <c r="F53" i="27"/>
  <c r="F53" i="30"/>
  <c r="F53" i="32"/>
  <c r="F53" i="34"/>
  <c r="F53" i="36"/>
  <c r="F53" i="38"/>
  <c r="F53" i="40"/>
  <c r="E61" i="28"/>
  <c r="E61" i="31"/>
  <c r="E61" i="33"/>
  <c r="D74" i="27"/>
  <c r="D75" i="31"/>
  <c r="D75" i="33"/>
  <c r="D75" i="35"/>
  <c r="D75" i="37"/>
  <c r="D75" i="39"/>
  <c r="D75" i="28"/>
  <c r="U53" i="28"/>
  <c r="U53" i="31"/>
  <c r="U53" i="33"/>
  <c r="U53" i="35"/>
  <c r="U53" i="37"/>
  <c r="U53" i="39"/>
  <c r="O54" i="40"/>
  <c r="D65" i="40"/>
  <c r="O55" i="40"/>
  <c r="O56" i="40" s="1"/>
  <c r="O57" i="40" s="1"/>
  <c r="D64" i="40"/>
  <c r="M55" i="40"/>
  <c r="M56" i="40" s="1"/>
  <c r="M54" i="40"/>
  <c r="E61" i="40"/>
  <c r="E63" i="40"/>
  <c r="D65" i="39"/>
  <c r="D64" i="39"/>
  <c r="O55" i="39"/>
  <c r="O56" i="39" s="1"/>
  <c r="O57" i="39" s="1"/>
  <c r="O54" i="39"/>
  <c r="M55" i="39"/>
  <c r="M56" i="39" s="1"/>
  <c r="M54" i="39"/>
  <c r="E63" i="39"/>
  <c r="M54" i="38"/>
  <c r="O54" i="38"/>
  <c r="D64" i="38"/>
  <c r="D65" i="38"/>
  <c r="O55" i="38"/>
  <c r="O56" i="38" s="1"/>
  <c r="O57" i="38" s="1"/>
  <c r="M54" i="37"/>
  <c r="D65" i="37"/>
  <c r="D64" i="37"/>
  <c r="O55" i="37"/>
  <c r="O56" i="37" s="1"/>
  <c r="O57" i="37" s="1"/>
  <c r="O54" i="37"/>
  <c r="E61" i="37"/>
  <c r="E63" i="37"/>
  <c r="M54" i="36"/>
  <c r="D65" i="36"/>
  <c r="D64" i="36"/>
  <c r="O55" i="36"/>
  <c r="O56" i="36" s="1"/>
  <c r="O57" i="36" s="1"/>
  <c r="O54" i="36"/>
  <c r="E61" i="36"/>
  <c r="E63" i="36"/>
  <c r="O55" i="35"/>
  <c r="O56" i="35" s="1"/>
  <c r="O57" i="35" s="1"/>
  <c r="D65" i="35"/>
  <c r="D64" i="35"/>
  <c r="O54" i="35"/>
  <c r="M54" i="35"/>
  <c r="E61" i="35"/>
  <c r="E63" i="35"/>
  <c r="D64" i="34"/>
  <c r="O54" i="34"/>
  <c r="O55" i="34"/>
  <c r="O56" i="34" s="1"/>
  <c r="O57" i="34" s="1"/>
  <c r="D65" i="34"/>
  <c r="M54" i="34"/>
  <c r="D74" i="34"/>
  <c r="D64" i="33"/>
  <c r="D65" i="33"/>
  <c r="O54" i="33"/>
  <c r="O55" i="33"/>
  <c r="O56" i="33" s="1"/>
  <c r="O57" i="33" s="1"/>
  <c r="M55" i="33"/>
  <c r="M56" i="33" s="1"/>
  <c r="M54" i="33"/>
  <c r="E63" i="33"/>
  <c r="D65" i="32"/>
  <c r="D64" i="32"/>
  <c r="O55" i="32"/>
  <c r="O56" i="32" s="1"/>
  <c r="O57" i="32" s="1"/>
  <c r="O54" i="32"/>
  <c r="M54" i="32"/>
  <c r="E61" i="32"/>
  <c r="E63" i="32"/>
  <c r="O54" i="31"/>
  <c r="D64" i="31"/>
  <c r="O55" i="31"/>
  <c r="O56" i="31" s="1"/>
  <c r="O57" i="31" s="1"/>
  <c r="D65" i="31"/>
  <c r="M54" i="31"/>
  <c r="D65" i="30"/>
  <c r="D64" i="30"/>
  <c r="O55" i="30"/>
  <c r="O56" i="30" s="1"/>
  <c r="O57" i="30" s="1"/>
  <c r="O54" i="30"/>
  <c r="M54" i="30"/>
  <c r="E61" i="30"/>
  <c r="E63" i="30"/>
  <c r="M54" i="28"/>
  <c r="D65" i="28"/>
  <c r="D64" i="28"/>
  <c r="O55" i="28"/>
  <c r="O56" i="28" s="1"/>
  <c r="O57" i="28" s="1"/>
  <c r="O54" i="28"/>
  <c r="D74" i="28"/>
  <c r="E75" i="28" s="1"/>
  <c r="D65" i="27"/>
  <c r="O55" i="27"/>
  <c r="O56" i="27" s="1"/>
  <c r="O57" i="27" s="1"/>
  <c r="D64" i="27"/>
  <c r="O54" i="27"/>
  <c r="M54" i="27"/>
  <c r="R53" i="26"/>
  <c r="Q55" i="26" s="1"/>
  <c r="P53" i="26"/>
  <c r="O55" i="26" s="1"/>
  <c r="O56" i="26" s="1"/>
  <c r="O57" i="26" s="1"/>
  <c r="F53" i="26"/>
  <c r="Q54" i="26"/>
  <c r="E63" i="26"/>
  <c r="U53" i="26"/>
  <c r="M54" i="26"/>
  <c r="D65" i="26"/>
  <c r="E61" i="26"/>
  <c r="D74" i="25"/>
  <c r="E75" i="25" s="1"/>
  <c r="R24" i="25"/>
  <c r="R17" i="25"/>
  <c r="R8" i="25"/>
  <c r="Q53" i="25"/>
  <c r="D63" i="25" s="1"/>
  <c r="O53" i="25"/>
  <c r="R47" i="25"/>
  <c r="F49" i="25"/>
  <c r="I51" i="25"/>
  <c r="P32" i="25"/>
  <c r="G34" i="25"/>
  <c r="G49" i="25" s="1"/>
  <c r="F34" i="25"/>
  <c r="G26" i="25"/>
  <c r="F26" i="25"/>
  <c r="P28" i="25"/>
  <c r="G30" i="25"/>
  <c r="F30" i="25"/>
  <c r="I28" i="25"/>
  <c r="G10" i="25"/>
  <c r="G19" i="25"/>
  <c r="F19" i="25"/>
  <c r="F10" i="25"/>
  <c r="I47" i="25"/>
  <c r="I17" i="25"/>
  <c r="I21" i="25"/>
  <c r="I22" i="25"/>
  <c r="I23" i="25"/>
  <c r="I24" i="25"/>
  <c r="I36" i="25"/>
  <c r="I37" i="25"/>
  <c r="I38" i="25"/>
  <c r="I39" i="25"/>
  <c r="I40" i="25"/>
  <c r="I32" i="25"/>
  <c r="I41" i="25"/>
  <c r="I42" i="25"/>
  <c r="I43" i="25"/>
  <c r="I44" i="25"/>
  <c r="I45" i="25"/>
  <c r="I46" i="25"/>
  <c r="I16" i="25"/>
  <c r="E75" i="27" l="1"/>
  <c r="D64" i="26"/>
  <c r="M55" i="32"/>
  <c r="M56" i="32" s="1"/>
  <c r="M58" i="32" s="1"/>
  <c r="M55" i="34"/>
  <c r="M56" i="34" s="1"/>
  <c r="M55" i="35"/>
  <c r="M56" i="35" s="1"/>
  <c r="D74" i="30"/>
  <c r="E75" i="30" s="1"/>
  <c r="O54" i="26"/>
  <c r="D74" i="38"/>
  <c r="E75" i="38" s="1"/>
  <c r="D74" i="31"/>
  <c r="E75" i="31" s="1"/>
  <c r="D74" i="33"/>
  <c r="E75" i="33" s="1"/>
  <c r="D74" i="37"/>
  <c r="E75" i="37" s="1"/>
  <c r="M55" i="27"/>
  <c r="M56" i="27" s="1"/>
  <c r="M58" i="27" s="1"/>
  <c r="E75" i="34"/>
  <c r="D74" i="35"/>
  <c r="E75" i="35" s="1"/>
  <c r="D74" i="40"/>
  <c r="E75" i="40" s="1"/>
  <c r="D74" i="32"/>
  <c r="E75" i="32" s="1"/>
  <c r="M55" i="30"/>
  <c r="M56" i="30" s="1"/>
  <c r="M55" i="31"/>
  <c r="M56" i="31" s="1"/>
  <c r="M57" i="31" s="1"/>
  <c r="D74" i="39"/>
  <c r="E75" i="39" s="1"/>
  <c r="E63" i="27"/>
  <c r="D66" i="27"/>
  <c r="M58" i="40"/>
  <c r="M57" i="40"/>
  <c r="E65" i="40"/>
  <c r="M58" i="39"/>
  <c r="M57" i="39"/>
  <c r="E65" i="39"/>
  <c r="E65" i="38"/>
  <c r="M55" i="38"/>
  <c r="M56" i="38" s="1"/>
  <c r="E65" i="37"/>
  <c r="M55" i="37"/>
  <c r="M56" i="37" s="1"/>
  <c r="E65" i="36"/>
  <c r="M55" i="36"/>
  <c r="M56" i="36" s="1"/>
  <c r="E65" i="35"/>
  <c r="M57" i="35"/>
  <c r="M58" i="35"/>
  <c r="E65" i="34"/>
  <c r="M58" i="34"/>
  <c r="M57" i="34"/>
  <c r="M57" i="33"/>
  <c r="M58" i="33"/>
  <c r="E65" i="33"/>
  <c r="F65" i="33" s="1"/>
  <c r="E67" i="33"/>
  <c r="F67" i="33" s="1"/>
  <c r="E65" i="32"/>
  <c r="E65" i="31"/>
  <c r="M58" i="31"/>
  <c r="M57" i="30"/>
  <c r="M58" i="30"/>
  <c r="E65" i="30"/>
  <c r="E65" i="28"/>
  <c r="M55" i="28"/>
  <c r="M56" i="28" s="1"/>
  <c r="E65" i="27"/>
  <c r="E65" i="26"/>
  <c r="M55" i="26"/>
  <c r="M56" i="26" s="1"/>
  <c r="G53" i="25"/>
  <c r="E63" i="25"/>
  <c r="F53" i="25"/>
  <c r="T53" i="25"/>
  <c r="S53" i="25"/>
  <c r="Q54" i="25"/>
  <c r="M53" i="25"/>
  <c r="R53" i="25"/>
  <c r="Q55" i="25" s="1"/>
  <c r="U5" i="25"/>
  <c r="P5" i="25"/>
  <c r="P53" i="25" s="1"/>
  <c r="N5" i="25"/>
  <c r="N53" i="25" s="1"/>
  <c r="M57" i="27" l="1"/>
  <c r="M57" i="32"/>
  <c r="E67" i="36"/>
  <c r="F67" i="36" s="1"/>
  <c r="F65" i="36"/>
  <c r="E67" i="39"/>
  <c r="F67" i="39" s="1"/>
  <c r="F65" i="39"/>
  <c r="E67" i="28"/>
  <c r="F67" i="28" s="1"/>
  <c r="F65" i="28"/>
  <c r="E67" i="34"/>
  <c r="F67" i="34" s="1"/>
  <c r="F65" i="34"/>
  <c r="E67" i="26"/>
  <c r="F67" i="26" s="1"/>
  <c r="F65" i="26"/>
  <c r="E67" i="30"/>
  <c r="F67" i="30" s="1"/>
  <c r="F65" i="30"/>
  <c r="E67" i="32"/>
  <c r="F67" i="32" s="1"/>
  <c r="F65" i="32"/>
  <c r="D66" i="26"/>
  <c r="E67" i="31"/>
  <c r="F67" i="31" s="1"/>
  <c r="F65" i="31"/>
  <c r="E67" i="27"/>
  <c r="F67" i="27" s="1"/>
  <c r="F65" i="27"/>
  <c r="E67" i="35"/>
  <c r="F67" i="35" s="1"/>
  <c r="F65" i="35"/>
  <c r="E67" i="40"/>
  <c r="F67" i="40" s="1"/>
  <c r="F65" i="40"/>
  <c r="E67" i="37"/>
  <c r="F67" i="37" s="1"/>
  <c r="F65" i="37"/>
  <c r="E67" i="38"/>
  <c r="F67" i="38" s="1"/>
  <c r="F65" i="38"/>
  <c r="M57" i="38"/>
  <c r="M58" i="38"/>
  <c r="M58" i="37"/>
  <c r="M57" i="37"/>
  <c r="M58" i="36"/>
  <c r="M57" i="36"/>
  <c r="M57" i="28"/>
  <c r="M58" i="28"/>
  <c r="M57" i="26"/>
  <c r="M58" i="26"/>
  <c r="O55" i="25"/>
  <c r="O56" i="25" s="1"/>
  <c r="O57" i="25" s="1"/>
  <c r="D65" i="25"/>
  <c r="M54" i="25"/>
  <c r="O54" i="25"/>
  <c r="D64" i="25"/>
  <c r="U53" i="25"/>
  <c r="S54" i="25"/>
  <c r="D66" i="25" l="1"/>
  <c r="E65" i="25"/>
  <c r="M55" i="25"/>
  <c r="M56" i="25"/>
  <c r="E67" i="25" l="1"/>
  <c r="F67" i="25" s="1"/>
  <c r="F65" i="25"/>
  <c r="M57" i="25"/>
  <c r="M58" i="25"/>
  <c r="O14" i="23"/>
  <c r="Q14" i="23"/>
  <c r="S14" i="23"/>
  <c r="T14" i="23"/>
  <c r="U5" i="23"/>
  <c r="U14" i="23" s="1"/>
  <c r="G14" i="23"/>
  <c r="F14" i="23"/>
  <c r="E14" i="23"/>
  <c r="R5" i="23"/>
  <c r="R14" i="23" s="1"/>
  <c r="P5" i="23"/>
  <c r="P14" i="23" s="1"/>
  <c r="D28" i="23" s="1"/>
  <c r="N5" i="23"/>
  <c r="N14" i="23" s="1"/>
  <c r="E28" i="23" l="1"/>
  <c r="F28" i="23" s="1"/>
  <c r="D79" i="25"/>
  <c r="D27" i="23"/>
  <c r="D78" i="25" s="1"/>
  <c r="R15" i="23"/>
  <c r="P15" i="23"/>
  <c r="D26" i="23" s="1"/>
  <c r="M14" i="23"/>
  <c r="L15" i="23" s="1"/>
  <c r="E26" i="23" l="1"/>
  <c r="E30" i="23" s="1"/>
  <c r="F30" i="23" s="1"/>
  <c r="D29" i="23"/>
  <c r="D77" i="25"/>
  <c r="D78" i="35"/>
  <c r="D78" i="37"/>
  <c r="D78" i="34"/>
  <c r="D78" i="36"/>
  <c r="D78" i="40"/>
  <c r="D78" i="33"/>
  <c r="D78" i="28"/>
  <c r="D78" i="39"/>
  <c r="D78" i="32"/>
  <c r="D78" i="30"/>
  <c r="D78" i="31"/>
  <c r="D78" i="38"/>
  <c r="D78" i="26"/>
  <c r="D78" i="27" s="1"/>
  <c r="E79" i="25"/>
  <c r="D79" i="40"/>
  <c r="E79" i="40" s="1"/>
  <c r="D79" i="35"/>
  <c r="E79" i="35" s="1"/>
  <c r="D79" i="36"/>
  <c r="E79" i="36" s="1"/>
  <c r="D79" i="34"/>
  <c r="E79" i="34" s="1"/>
  <c r="D79" i="37"/>
  <c r="E79" i="37" s="1"/>
  <c r="D79" i="30"/>
  <c r="E79" i="30" s="1"/>
  <c r="D79" i="31"/>
  <c r="E79" i="31" s="1"/>
  <c r="D79" i="39"/>
  <c r="E79" i="39" s="1"/>
  <c r="D79" i="26"/>
  <c r="D79" i="38"/>
  <c r="E79" i="38" s="1"/>
  <c r="D79" i="32"/>
  <c r="E79" i="32" s="1"/>
  <c r="D79" i="33"/>
  <c r="E79" i="33" s="1"/>
  <c r="D79" i="28"/>
  <c r="E79" i="28" s="1"/>
  <c r="P16" i="23"/>
  <c r="L16" i="23"/>
  <c r="E81" i="25" l="1"/>
  <c r="F81" i="25" s="1"/>
  <c r="E77" i="25"/>
  <c r="D80" i="25"/>
  <c r="D77" i="40"/>
  <c r="E77" i="40" s="1"/>
  <c r="E81" i="40" s="1"/>
  <c r="F81" i="40" s="1"/>
  <c r="D77" i="32"/>
  <c r="E77" i="32" s="1"/>
  <c r="E81" i="32" s="1"/>
  <c r="F81" i="32" s="1"/>
  <c r="D77" i="28"/>
  <c r="E77" i="28" s="1"/>
  <c r="E81" i="28" s="1"/>
  <c r="F81" i="28" s="1"/>
  <c r="D77" i="30"/>
  <c r="E77" i="30" s="1"/>
  <c r="E81" i="30" s="1"/>
  <c r="F81" i="30" s="1"/>
  <c r="D77" i="31"/>
  <c r="E77" i="31" s="1"/>
  <c r="E81" i="31" s="1"/>
  <c r="F81" i="31" s="1"/>
  <c r="D77" i="26"/>
  <c r="D77" i="37"/>
  <c r="E77" i="37" s="1"/>
  <c r="E81" i="37" s="1"/>
  <c r="F81" i="37" s="1"/>
  <c r="D77" i="33"/>
  <c r="E77" i="33" s="1"/>
  <c r="E81" i="33" s="1"/>
  <c r="F81" i="33" s="1"/>
  <c r="D77" i="34"/>
  <c r="E77" i="34" s="1"/>
  <c r="E81" i="34" s="1"/>
  <c r="F81" i="34" s="1"/>
  <c r="D77" i="35"/>
  <c r="E77" i="35" s="1"/>
  <c r="E81" i="35" s="1"/>
  <c r="F81" i="35" s="1"/>
  <c r="D77" i="36"/>
  <c r="E77" i="36" s="1"/>
  <c r="E81" i="36" s="1"/>
  <c r="F81" i="36" s="1"/>
  <c r="D77" i="39"/>
  <c r="E77" i="39" s="1"/>
  <c r="E81" i="39" s="1"/>
  <c r="F81" i="39" s="1"/>
  <c r="D77" i="38"/>
  <c r="E77" i="38" s="1"/>
  <c r="E81" i="38" s="1"/>
  <c r="F81" i="38" s="1"/>
  <c r="D79" i="27"/>
  <c r="E79" i="27" s="1"/>
  <c r="E79" i="26"/>
  <c r="L17" i="23"/>
  <c r="L18" i="23" s="1"/>
  <c r="L19" i="23"/>
  <c r="D80" i="26" l="1"/>
  <c r="D77" i="27"/>
  <c r="N15" i="23"/>
  <c r="N16" i="23"/>
  <c r="N17" i="23"/>
  <c r="N18" i="23"/>
  <c r="D80" i="27" l="1"/>
  <c r="E77" i="27"/>
  <c r="E81" i="27" s="1"/>
  <c r="F81" i="27" s="1"/>
  <c r="E75" i="26"/>
  <c r="E77" i="26"/>
  <c r="E81" i="26"/>
  <c r="F81" i="26" s="1"/>
</calcChain>
</file>

<file path=xl/sharedStrings.xml><?xml version="1.0" encoding="utf-8"?>
<sst xmlns="http://schemas.openxmlformats.org/spreadsheetml/2006/main" count="1835" uniqueCount="93">
  <si>
    <t>SAS AS SHOP</t>
  </si>
  <si>
    <t>MODELE TABLEAU A REMPLIR POUR CHAQUE ACHAT ET CHAQUE VENTE CORRESPONDANT A L ARTICLE VENDU</t>
  </si>
  <si>
    <t>SI VENDU STOCK = 0</t>
  </si>
  <si>
    <t>Brocante</t>
  </si>
  <si>
    <t xml:space="preserve">Etain </t>
  </si>
  <si>
    <t>N°</t>
  </si>
  <si>
    <t>date</t>
  </si>
  <si>
    <t>Achat Etain/argent</t>
  </si>
  <si>
    <t>Achat OR</t>
  </si>
  <si>
    <t>LIBELLE</t>
  </si>
  <si>
    <t>N° ach</t>
  </si>
  <si>
    <t>Paiement</t>
  </si>
  <si>
    <t>N° vt</t>
  </si>
  <si>
    <t xml:space="preserve">MARGE </t>
  </si>
  <si>
    <t>VENTE/ ETAIN ARGENT</t>
  </si>
  <si>
    <t>MARGE/ETAIN ARGENT</t>
  </si>
  <si>
    <t>OR</t>
  </si>
  <si>
    <t>MARGE /OR</t>
  </si>
  <si>
    <t>vente pieces</t>
  </si>
  <si>
    <t>MARGE piece</t>
  </si>
  <si>
    <t>Esp</t>
  </si>
  <si>
    <t>Chq</t>
  </si>
  <si>
    <t>MARGE TTC</t>
  </si>
  <si>
    <t>Marge OR</t>
  </si>
  <si>
    <t>MARGE HT</t>
  </si>
  <si>
    <t>TVA / Marge</t>
  </si>
  <si>
    <t>Virement</t>
  </si>
  <si>
    <t>stock</t>
  </si>
  <si>
    <t>N° CT</t>
  </si>
  <si>
    <t>01/2025</t>
  </si>
  <si>
    <t>Vente</t>
  </si>
  <si>
    <t>Fonte -Débris (Or + Argent)</t>
  </si>
  <si>
    <t>02/2025</t>
  </si>
  <si>
    <t>1</t>
  </si>
  <si>
    <t>2</t>
  </si>
  <si>
    <t>3</t>
  </si>
  <si>
    <t>4</t>
  </si>
  <si>
    <t>5</t>
  </si>
  <si>
    <t>03/2025</t>
  </si>
  <si>
    <t>Poids</t>
  </si>
  <si>
    <t>04/2025</t>
  </si>
  <si>
    <t>Lot Or  18 K - 18 K (750/1000)</t>
  </si>
  <si>
    <t>05/2025</t>
  </si>
  <si>
    <t>CA total</t>
  </si>
  <si>
    <t>Base Exo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</si>
  <si>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</si>
  <si>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</si>
  <si>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</si>
  <si>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</si>
  <si>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</si>
  <si>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</si>
  <si>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</si>
  <si>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</si>
  <si>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</si>
  <si>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</si>
  <si>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</si>
  <si>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</si>
  <si>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</si>
  <si>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</si>
  <si>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</si>
  <si>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</si>
  <si>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</si>
  <si>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</si>
  <si>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</si>
  <si>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</si>
  <si>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</si>
  <si>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</si>
  <si>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06/2025</t>
  </si>
  <si>
    <t>07/2025</t>
  </si>
  <si>
    <t>08/2025</t>
  </si>
  <si>
    <t>09/2025</t>
  </si>
  <si>
    <t>Lot Argent</t>
  </si>
  <si>
    <t>28</t>
  </si>
  <si>
    <t>Sous-totaux</t>
  </si>
  <si>
    <t>TOTAUX</t>
  </si>
  <si>
    <t>Marge total</t>
  </si>
  <si>
    <t>Stock fin de période</t>
  </si>
  <si>
    <t>oui</t>
  </si>
  <si>
    <t>Achats Or</t>
  </si>
  <si>
    <t>Achats Argent</t>
  </si>
  <si>
    <t>Ventes or</t>
  </si>
  <si>
    <t>Ventes argent TTC</t>
  </si>
  <si>
    <t>Ventes argent HT marges</t>
  </si>
  <si>
    <t>Contrôle comptes du mois</t>
  </si>
  <si>
    <t xml:space="preserve">Total </t>
  </si>
  <si>
    <t>Marge</t>
  </si>
  <si>
    <t>Globale</t>
  </si>
  <si>
    <t>Contrôle comptes Cumul</t>
  </si>
  <si>
    <t>=MOIS.DECALER('09-2025'!A1;1</t>
  </si>
  <si>
    <t xml:space="preserve">Contrôle comptes du mois </t>
  </si>
  <si>
    <t>CA du mois</t>
  </si>
  <si>
    <t>Cumul CA</t>
  </si>
  <si>
    <t>TVA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</si>
</sst>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&quot;  &quot;"/>
    <numFmt numFmtId="165" formatCode="#,##0.00&quot; €&quot;"/>
    <numFmt numFmtId="166" formatCode="#,##0.00\ &quot;€&quot;"/>
    <numFmt numFmtId="167" formatCode="#,##0.00\ _€"/>
  </numFmts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3"/>
      <color indexed="9"/>
      <name val="Calibri"/>
      <family val="2"/>
    </font>
    <font>
      <b/>
      <sz val="13"/>
      <color indexed="8"/>
      <name val="Calibri"/>
      <family val="2"/>
    </font>
    <font>
      <sz val="13"/>
      <color indexed="9"/>
      <name val="Calibri"/>
      <family val="2"/>
    </font>
    <font>
      <sz val="13"/>
      <color indexed="8"/>
      <name val="Calibri"/>
      <family val="2"/>
    </font>
    <font>
      <sz val="13"/>
      <color indexed="12"/>
      <name val="Calibri"/>
      <family val="2"/>
    </font>
    <font>
      <sz val="11"/>
      <name val="Calibri"/>
      <family val="2"/>
      <scheme val="minor"/>
    </font>
    <font>
      <b/>
      <sz val="13"/>
      <name val="Calibri"/>
      <family val="2"/>
    </font>
    <font>
      <sz val="11"/>
      <color rgb="FFFF0000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3"/>
      <color indexed="12"/>
      <name val="Calibri"/>
      <family val="2"/>
    </font>
    <font>
      <b/>
      <sz val="13"/>
      <color theme="1"/>
      <name val="Calibri"/>
      <family val="2"/>
    </font>
    <font>
      <sz val="11"/>
      <color indexed="8"/>
      <name val="Calibri"/>
      <family val="2"/>
      <scheme val="minor"/>
    </font>
    <font>
      <sz val="11"/>
      <color theme="3"/>
      <name val="Calibri"/>
      <family val="2"/>
      <scheme val="minor"/>
    </font>
    <font>
      <sz val="11"/>
      <color rgb="FF92D050"/>
      <name val="Calibri"/>
      <family val="2"/>
      <scheme val="minor"/>
    </font>
    <font>
      <sz val="11"/>
      <color indexed="12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8" tint="0.79998168889431442"/>
        <bgColor indexed="64"/>
      </patternFill>
    </fill>
  </fills>
  <borders count="91">
    <border>
      <left/>
      <right/>
      <top/>
      <bottom/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8"/>
      </bottom>
      <diagonal/>
    </border>
    <border>
      <left style="thin">
        <color indexed="11"/>
      </left>
      <right/>
      <top style="thin">
        <color indexed="11"/>
      </top>
      <bottom style="thin">
        <color indexed="8"/>
      </bottom>
      <diagonal/>
    </border>
    <border>
      <left/>
      <right style="thin">
        <color indexed="11"/>
      </right>
      <top style="thin">
        <color indexed="11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11"/>
      </top>
      <bottom style="thin">
        <color indexed="11"/>
      </bottom>
      <diagonal/>
    </border>
    <border>
      <left style="thin">
        <color indexed="8"/>
      </left>
      <right style="medium">
        <color indexed="8"/>
      </right>
      <top style="thin">
        <color indexed="11"/>
      </top>
      <bottom style="thin">
        <color indexed="11"/>
      </bottom>
      <diagonal/>
    </border>
    <border>
      <left style="medium">
        <color indexed="8"/>
      </left>
      <right style="thin">
        <color indexed="8"/>
      </right>
      <top style="thin">
        <color indexed="11"/>
      </top>
      <bottom style="thin">
        <color indexed="11"/>
      </bottom>
      <diagonal/>
    </border>
    <border>
      <left style="thin">
        <color indexed="8"/>
      </left>
      <right/>
      <top style="thin">
        <color indexed="11"/>
      </top>
      <bottom style="thin">
        <color indexed="11"/>
      </bottom>
      <diagonal/>
    </border>
    <border>
      <left style="thin">
        <color indexed="64"/>
      </left>
      <right style="thin">
        <color indexed="64"/>
      </right>
      <top style="thin">
        <color indexed="11"/>
      </top>
      <bottom style="thin">
        <color indexed="11"/>
      </bottom>
      <diagonal/>
    </border>
    <border>
      <left/>
      <right style="thin">
        <color indexed="8"/>
      </right>
      <top style="thin">
        <color indexed="11"/>
      </top>
      <bottom style="thin">
        <color indexed="11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8"/>
      </left>
      <right style="medium">
        <color indexed="8"/>
      </right>
      <top style="thin">
        <color indexed="11"/>
      </top>
      <bottom/>
      <diagonal/>
    </border>
    <border>
      <left/>
      <right/>
      <top style="thin">
        <color indexed="11"/>
      </top>
      <bottom style="thin">
        <color indexed="11"/>
      </bottom>
      <diagonal/>
    </border>
    <border>
      <left style="thin">
        <color indexed="11"/>
      </left>
      <right/>
      <top style="thin">
        <color indexed="11"/>
      </top>
      <bottom style="thin">
        <color indexed="11"/>
      </bottom>
      <diagonal/>
    </border>
    <border>
      <left style="thin">
        <color indexed="64"/>
      </left>
      <right/>
      <top style="thin">
        <color indexed="11"/>
      </top>
      <bottom style="thin">
        <color indexed="11"/>
      </bottom>
      <diagonal/>
    </border>
    <border>
      <left style="thin">
        <color indexed="64"/>
      </left>
      <right style="thin">
        <color indexed="64"/>
      </right>
      <top style="thin">
        <color indexed="11"/>
      </top>
      <bottom/>
      <diagonal/>
    </border>
    <border>
      <left style="thin">
        <color indexed="11"/>
      </left>
      <right/>
      <top style="thin">
        <color indexed="1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11"/>
      </top>
      <bottom style="thin">
        <color indexed="64"/>
      </bottom>
      <diagonal/>
    </border>
    <border>
      <left/>
      <right style="thin">
        <color indexed="64"/>
      </right>
      <top style="thin">
        <color indexed="11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11"/>
      </top>
      <bottom style="thin">
        <color indexed="64"/>
      </bottom>
      <diagonal/>
    </border>
    <border>
      <left/>
      <right/>
      <top style="thin">
        <color indexed="11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11"/>
      </top>
      <bottom style="thin">
        <color indexed="64"/>
      </bottom>
      <diagonal/>
    </border>
    <border>
      <left/>
      <right style="medium">
        <color auto="1"/>
      </right>
      <top style="thin">
        <color indexed="1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1"/>
      </left>
      <right style="thin">
        <color indexed="11"/>
      </right>
      <top style="thin">
        <color indexed="64"/>
      </top>
      <bottom style="thin">
        <color indexed="11"/>
      </bottom>
      <diagonal/>
    </border>
    <border>
      <left style="thin">
        <color indexed="11"/>
      </left>
      <right/>
      <top style="thin">
        <color indexed="64"/>
      </top>
      <bottom style="thin">
        <color indexed="11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11"/>
      </bottom>
      <diagonal/>
    </border>
    <border>
      <left/>
      <right/>
      <top style="thin">
        <color indexed="1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11"/>
      </top>
      <bottom/>
      <diagonal/>
    </border>
    <border>
      <left style="medium">
        <color indexed="8"/>
      </left>
      <right style="thin">
        <color indexed="8"/>
      </right>
      <top style="thin">
        <color indexed="11"/>
      </top>
      <bottom/>
      <diagonal/>
    </border>
    <border>
      <left style="thin">
        <color indexed="8"/>
      </left>
      <right/>
      <top style="thin">
        <color indexed="11"/>
      </top>
      <bottom/>
      <diagonal/>
    </border>
    <border>
      <left/>
      <right style="thin">
        <color indexed="8"/>
      </right>
      <top style="thin">
        <color indexed="11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11"/>
      </bottom>
      <diagonal/>
    </border>
    <border>
      <left style="thin">
        <color indexed="8"/>
      </left>
      <right style="medium">
        <color indexed="8"/>
      </right>
      <top/>
      <bottom style="thin">
        <color indexed="11"/>
      </bottom>
      <diagonal/>
    </border>
    <border>
      <left style="medium">
        <color indexed="8"/>
      </left>
      <right style="thin">
        <color indexed="8"/>
      </right>
      <top/>
      <bottom style="thin">
        <color indexed="11"/>
      </bottom>
      <diagonal/>
    </border>
    <border>
      <left style="thin">
        <color indexed="8"/>
      </left>
      <right/>
      <top/>
      <bottom style="thin">
        <color indexed="11"/>
      </bottom>
      <diagonal/>
    </border>
    <border>
      <left style="thin">
        <color indexed="64"/>
      </left>
      <right style="thin">
        <color indexed="64"/>
      </right>
      <top/>
      <bottom style="thin">
        <color indexed="11"/>
      </bottom>
      <diagonal/>
    </border>
    <border>
      <left/>
      <right style="medium">
        <color auto="1"/>
      </right>
      <top/>
      <bottom style="thin">
        <color indexed="11"/>
      </bottom>
      <diagonal/>
    </border>
    <border>
      <left style="thin">
        <color theme="1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 style="thin">
        <color indexed="64"/>
      </left>
      <right style="medium">
        <color auto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11"/>
      </left>
      <right style="thin">
        <color indexed="11"/>
      </right>
      <top/>
      <bottom style="thin">
        <color indexed="11"/>
      </bottom>
      <diagonal/>
    </border>
    <border>
      <left style="thin">
        <color indexed="11"/>
      </left>
      <right/>
      <top/>
      <bottom style="thin">
        <color indexed="1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1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1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double">
        <color auto="1"/>
      </right>
      <top style="thin">
        <color auto="1"/>
      </top>
      <bottom style="double">
        <color auto="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11"/>
      </top>
      <bottom style="thin">
        <color indexed="11"/>
      </bottom>
      <diagonal/>
    </border>
    <border>
      <left style="thin">
        <color indexed="8"/>
      </left>
      <right style="thin">
        <color indexed="8"/>
      </right>
      <top style="thin">
        <color indexed="11"/>
      </top>
      <bottom/>
      <diagonal/>
    </border>
    <border>
      <left/>
      <right/>
      <top style="thin">
        <color indexed="11"/>
      </top>
      <bottom style="thin">
        <color indexed="11"/>
      </bottom>
      <diagonal/>
    </border>
    <border>
      <left/>
      <right/>
      <top style="thin">
        <color indexed="1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</borders>
  <cellStyleXfs count="1">
    <xf numFmtId="0" fontId="0" fillId="0" borderId="0"/>
  </cellStyleXfs>
  <cellXfs count="315">
    <xf numFmtId="0" fontId="0" fillId="0" borderId="0" xfId="0"/>
    <xf numFmtId="0" fontId="2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49" fontId="0" fillId="0" borderId="11" xfId="0" applyNumberFormat="1" applyBorder="1"/>
    <xf numFmtId="49" fontId="0" fillId="0" borderId="14" xfId="0" applyNumberFormat="1" applyBorder="1"/>
    <xf numFmtId="0" fontId="0" fillId="0" borderId="27" xfId="0" applyBorder="1"/>
    <xf numFmtId="0" fontId="0" fillId="0" borderId="32" xfId="0" applyBorder="1"/>
    <xf numFmtId="49" fontId="0" fillId="0" borderId="32" xfId="0" applyNumberFormat="1" applyBorder="1"/>
    <xf numFmtId="49" fontId="0" fillId="0" borderId="0" xfId="0" applyNumberFormat="1"/>
    <xf numFmtId="49" fontId="0" fillId="0" borderId="40" xfId="0" applyNumberFormat="1" applyBorder="1"/>
    <xf numFmtId="0" fontId="0" fillId="0" borderId="41" xfId="0" applyBorder="1"/>
    <xf numFmtId="0" fontId="0" fillId="0" borderId="50" xfId="0" applyBorder="1"/>
    <xf numFmtId="3" fontId="0" fillId="0" borderId="14" xfId="0" applyNumberFormat="1" applyBorder="1" applyAlignment="1">
      <alignment horizontal="center" vertical="center"/>
    </xf>
    <xf numFmtId="164" fontId="0" fillId="0" borderId="10" xfId="0" applyNumberFormat="1" applyBorder="1" applyAlignment="1">
      <alignment horizontal="center"/>
    </xf>
    <xf numFmtId="164" fontId="0" fillId="0" borderId="10" xfId="0" applyNumberFormat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/>
    </xf>
    <xf numFmtId="164" fontId="0" fillId="0" borderId="40" xfId="0" applyNumberFormat="1" applyBorder="1" applyAlignment="1">
      <alignment horizontal="center"/>
    </xf>
    <xf numFmtId="164" fontId="0" fillId="0" borderId="25" xfId="0" applyNumberFormat="1" applyBorder="1" applyAlignment="1">
      <alignment horizontal="center"/>
    </xf>
    <xf numFmtId="164" fontId="1" fillId="0" borderId="29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 wrapText="1"/>
    </xf>
    <xf numFmtId="164" fontId="0" fillId="0" borderId="48" xfId="0" applyNumberFormat="1" applyBorder="1" applyAlignment="1">
      <alignment horizontal="center" vertical="center"/>
    </xf>
    <xf numFmtId="164" fontId="0" fillId="0" borderId="40" xfId="0" applyNumberFormat="1" applyBorder="1" applyAlignment="1">
      <alignment horizontal="center" vertical="center"/>
    </xf>
    <xf numFmtId="164" fontId="0" fillId="0" borderId="25" xfId="0" applyNumberFormat="1" applyBorder="1" applyAlignment="1">
      <alignment horizontal="center" vertical="center"/>
    </xf>
    <xf numFmtId="164" fontId="1" fillId="0" borderId="29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49" fontId="1" fillId="0" borderId="7" xfId="0" applyNumberFormat="1" applyFont="1" applyBorder="1" applyAlignment="1">
      <alignment horizontal="center" vertical="center" wrapText="1"/>
    </xf>
    <xf numFmtId="49" fontId="3" fillId="0" borderId="8" xfId="0" applyNumberFormat="1" applyFont="1" applyBorder="1" applyAlignment="1">
      <alignment horizontal="center" vertical="center" wrapText="1"/>
    </xf>
    <xf numFmtId="49" fontId="12" fillId="0" borderId="6" xfId="0" applyNumberFormat="1" applyFont="1" applyBorder="1" applyAlignment="1">
      <alignment horizontal="center" vertical="center" wrapText="1"/>
    </xf>
    <xf numFmtId="49" fontId="3" fillId="2" borderId="6" xfId="0" applyNumberFormat="1" applyFont="1" applyFill="1" applyBorder="1" applyAlignment="1">
      <alignment horizontal="center" vertical="center" wrapText="1"/>
    </xf>
    <xf numFmtId="49" fontId="11" fillId="0" borderId="6" xfId="0" applyNumberFormat="1" applyFont="1" applyBorder="1" applyAlignment="1">
      <alignment horizontal="center" vertical="center" wrapText="1"/>
    </xf>
    <xf numFmtId="49" fontId="3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64" fontId="13" fillId="0" borderId="36" xfId="0" applyNumberFormat="1" applyFont="1" applyBorder="1" applyAlignment="1">
      <alignment horizontal="center" vertical="center"/>
    </xf>
    <xf numFmtId="0" fontId="13" fillId="0" borderId="10" xfId="0" applyFont="1" applyBorder="1" applyAlignment="1">
      <alignment horizontal="center"/>
    </xf>
    <xf numFmtId="3" fontId="13" fillId="0" borderId="10" xfId="0" applyNumberFormat="1" applyFont="1" applyBorder="1" applyAlignment="1">
      <alignment horizontal="center"/>
    </xf>
    <xf numFmtId="164" fontId="13" fillId="0" borderId="10" xfId="0" applyNumberFormat="1" applyFont="1" applyBorder="1" applyAlignment="1">
      <alignment horizontal="center"/>
    </xf>
    <xf numFmtId="164" fontId="13" fillId="0" borderId="10" xfId="0" applyNumberFormat="1" applyFont="1" applyBorder="1" applyAlignment="1">
      <alignment horizontal="center" vertical="center"/>
    </xf>
    <xf numFmtId="0" fontId="13" fillId="0" borderId="12" xfId="0" applyFont="1" applyBorder="1" applyAlignment="1">
      <alignment horizontal="center"/>
    </xf>
    <xf numFmtId="14" fontId="13" fillId="0" borderId="12" xfId="0" applyNumberFormat="1" applyFont="1" applyBorder="1" applyAlignment="1">
      <alignment horizontal="center"/>
    </xf>
    <xf numFmtId="0" fontId="13" fillId="0" borderId="17" xfId="0" applyFont="1" applyBorder="1" applyAlignment="1">
      <alignment horizontal="center"/>
    </xf>
    <xf numFmtId="0" fontId="0" fillId="0" borderId="26" xfId="0" applyBorder="1" applyAlignment="1">
      <alignment horizontal="center"/>
    </xf>
    <xf numFmtId="49" fontId="3" fillId="0" borderId="1" xfId="0" applyNumberFormat="1" applyFont="1" applyBorder="1" applyAlignment="1">
      <alignment horizontal="center" vertical="center"/>
    </xf>
    <xf numFmtId="0" fontId="13" fillId="0" borderId="36" xfId="0" applyFont="1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49" fontId="0" fillId="0" borderId="18" xfId="0" applyNumberFormat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13" fillId="0" borderId="10" xfId="0" applyNumberFormat="1" applyFont="1" applyBorder="1" applyAlignment="1">
      <alignment horizontal="center"/>
    </xf>
    <xf numFmtId="49" fontId="2" fillId="0" borderId="1" xfId="0" applyNumberFormat="1" applyFont="1" applyBorder="1"/>
    <xf numFmtId="49" fontId="4" fillId="0" borderId="2" xfId="0" applyNumberFormat="1" applyFont="1" applyBorder="1"/>
    <xf numFmtId="49" fontId="13" fillId="0" borderId="36" xfId="0" applyNumberFormat="1" applyFont="1" applyBorder="1"/>
    <xf numFmtId="49" fontId="0" fillId="0" borderId="49" xfId="0" applyNumberFormat="1" applyBorder="1"/>
    <xf numFmtId="49" fontId="0" fillId="0" borderId="23" xfId="0" applyNumberFormat="1" applyBorder="1"/>
    <xf numFmtId="14" fontId="0" fillId="0" borderId="18" xfId="0" applyNumberFormat="1" applyBorder="1" applyAlignment="1">
      <alignment horizontal="center"/>
    </xf>
    <xf numFmtId="14" fontId="0" fillId="0" borderId="18" xfId="0" applyNumberFormat="1" applyBorder="1" applyAlignment="1">
      <alignment horizontal="center" vertical="center"/>
    </xf>
    <xf numFmtId="14" fontId="13" fillId="0" borderId="14" xfId="0" applyNumberFormat="1" applyFont="1" applyBorder="1" applyAlignment="1">
      <alignment horizontal="center" vertical="center"/>
    </xf>
    <xf numFmtId="14" fontId="13" fillId="0" borderId="10" xfId="0" applyNumberFormat="1" applyFont="1" applyBorder="1" applyAlignment="1">
      <alignment horizontal="center" vertical="center"/>
    </xf>
    <xf numFmtId="14" fontId="0" fillId="0" borderId="47" xfId="0" applyNumberFormat="1" applyBorder="1" applyAlignment="1">
      <alignment horizontal="center" vertical="center"/>
    </xf>
    <xf numFmtId="14" fontId="7" fillId="0" borderId="20" xfId="0" applyNumberFormat="1" applyFont="1" applyBorder="1" applyAlignment="1">
      <alignment horizontal="center" vertical="center"/>
    </xf>
    <xf numFmtId="14" fontId="0" fillId="0" borderId="20" xfId="0" applyNumberFormat="1" applyBorder="1" applyAlignment="1">
      <alignment horizontal="center"/>
    </xf>
    <xf numFmtId="14" fontId="0" fillId="0" borderId="23" xfId="0" applyNumberFormat="1" applyBorder="1" applyAlignment="1">
      <alignment horizontal="center"/>
    </xf>
    <xf numFmtId="0" fontId="0" fillId="0" borderId="31" xfId="0" applyBorder="1" applyAlignment="1">
      <alignment horizontal="center"/>
    </xf>
    <xf numFmtId="3" fontId="13" fillId="0" borderId="36" xfId="0" applyNumberFormat="1" applyFont="1" applyBorder="1" applyAlignment="1">
      <alignment horizontal="center"/>
    </xf>
    <xf numFmtId="3" fontId="0" fillId="0" borderId="48" xfId="0" applyNumberFormat="1" applyBorder="1" applyAlignment="1">
      <alignment horizontal="center"/>
    </xf>
    <xf numFmtId="3" fontId="0" fillId="0" borderId="40" xfId="0" applyNumberFormat="1" applyBorder="1" applyAlignment="1">
      <alignment horizontal="center"/>
    </xf>
    <xf numFmtId="3" fontId="0" fillId="0" borderId="14" xfId="0" applyNumberFormat="1" applyBorder="1" applyAlignment="1">
      <alignment horizontal="center"/>
    </xf>
    <xf numFmtId="3" fontId="0" fillId="0" borderId="24" xfId="0" applyNumberForma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37" xfId="0" applyFont="1" applyBorder="1" applyAlignment="1">
      <alignment horizontal="center"/>
    </xf>
    <xf numFmtId="0" fontId="0" fillId="0" borderId="51" xfId="0" applyBorder="1" applyAlignment="1">
      <alignment horizontal="center"/>
    </xf>
    <xf numFmtId="164" fontId="0" fillId="0" borderId="42" xfId="0" applyNumberFormat="1" applyBorder="1" applyAlignment="1">
      <alignment horizontal="center"/>
    </xf>
    <xf numFmtId="0" fontId="0" fillId="0" borderId="32" xfId="0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14" fontId="13" fillId="0" borderId="47" xfId="0" applyNumberFormat="1" applyFont="1" applyBorder="1" applyAlignment="1">
      <alignment horizontal="center" vertical="center"/>
    </xf>
    <xf numFmtId="164" fontId="13" fillId="0" borderId="40" xfId="0" applyNumberFormat="1" applyFont="1" applyBorder="1" applyAlignment="1">
      <alignment horizontal="center" vertical="center"/>
    </xf>
    <xf numFmtId="14" fontId="13" fillId="0" borderId="23" xfId="0" applyNumberFormat="1" applyFont="1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164" fontId="0" fillId="0" borderId="47" xfId="0" applyNumberFormat="1" applyBorder="1" applyAlignment="1">
      <alignment horizontal="center" vertical="center"/>
    </xf>
    <xf numFmtId="164" fontId="0" fillId="0" borderId="18" xfId="0" applyNumberFormat="1" applyBorder="1" applyAlignment="1">
      <alignment horizontal="center" vertical="center"/>
    </xf>
    <xf numFmtId="164" fontId="0" fillId="0" borderId="26" xfId="0" applyNumberForma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49" fontId="2" fillId="0" borderId="1" xfId="0" applyNumberFormat="1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49" fontId="1" fillId="0" borderId="5" xfId="0" applyNumberFormat="1" applyFont="1" applyBorder="1" applyAlignment="1">
      <alignment horizontal="left" vertical="center" wrapText="1"/>
    </xf>
    <xf numFmtId="0" fontId="0" fillId="0" borderId="10" xfId="0" applyBorder="1" applyAlignment="1">
      <alignment horizontal="left" vertical="center"/>
    </xf>
    <xf numFmtId="49" fontId="0" fillId="0" borderId="10" xfId="0" applyNumberFormat="1" applyBorder="1" applyAlignment="1">
      <alignment horizontal="left" vertical="center"/>
    </xf>
    <xf numFmtId="49" fontId="0" fillId="0" borderId="36" xfId="0" applyNumberFormat="1" applyBorder="1" applyAlignment="1">
      <alignment horizontal="left" vertical="center"/>
    </xf>
    <xf numFmtId="0" fontId="0" fillId="0" borderId="46" xfId="0" applyBorder="1" applyAlignment="1">
      <alignment horizontal="left" vertical="center"/>
    </xf>
    <xf numFmtId="49" fontId="0" fillId="0" borderId="40" xfId="0" applyNumberFormat="1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4" fontId="3" fillId="2" borderId="6" xfId="0" applyNumberFormat="1" applyFont="1" applyFill="1" applyBorder="1" applyAlignment="1">
      <alignment horizontal="center" vertical="center" wrapText="1"/>
    </xf>
    <xf numFmtId="4" fontId="0" fillId="0" borderId="0" xfId="0" applyNumberFormat="1" applyAlignment="1">
      <alignment horizontal="center"/>
    </xf>
    <xf numFmtId="164" fontId="13" fillId="0" borderId="36" xfId="0" applyNumberFormat="1" applyFont="1" applyBorder="1" applyAlignment="1">
      <alignment horizontal="center"/>
    </xf>
    <xf numFmtId="164" fontId="0" fillId="0" borderId="47" xfId="0" applyNumberFormat="1" applyBorder="1" applyAlignment="1">
      <alignment horizontal="center"/>
    </xf>
    <xf numFmtId="164" fontId="3" fillId="0" borderId="1" xfId="0" applyNumberFormat="1" applyFont="1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4" fontId="0" fillId="2" borderId="10" xfId="0" applyNumberForma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164" fontId="16" fillId="0" borderId="15" xfId="0" applyNumberFormat="1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7" fillId="0" borderId="16" xfId="0" applyFont="1" applyBorder="1" applyAlignment="1">
      <alignment horizontal="center" vertical="center"/>
    </xf>
    <xf numFmtId="4" fontId="14" fillId="0" borderId="10" xfId="0" applyNumberFormat="1" applyFont="1" applyBorder="1" applyAlignment="1">
      <alignment horizontal="center" vertical="center"/>
    </xf>
    <xf numFmtId="165" fontId="14" fillId="0" borderId="36" xfId="0" applyNumberFormat="1" applyFont="1" applyBorder="1" applyAlignment="1">
      <alignment horizontal="center" vertical="center"/>
    </xf>
    <xf numFmtId="165" fontId="15" fillId="0" borderId="38" xfId="0" applyNumberFormat="1" applyFont="1" applyBorder="1" applyAlignment="1">
      <alignment horizontal="center" vertical="center"/>
    </xf>
    <xf numFmtId="165" fontId="15" fillId="0" borderId="21" xfId="0" applyNumberFormat="1" applyFont="1" applyBorder="1" applyAlignment="1">
      <alignment horizontal="center" vertical="center"/>
    </xf>
    <xf numFmtId="4" fontId="0" fillId="2" borderId="36" xfId="0" applyNumberFormat="1" applyFill="1" applyBorder="1" applyAlignment="1">
      <alignment horizontal="center" vertical="center"/>
    </xf>
    <xf numFmtId="165" fontId="10" fillId="2" borderId="36" xfId="0" applyNumberFormat="1" applyFont="1" applyFill="1" applyBorder="1" applyAlignment="1">
      <alignment horizontal="center" vertical="center"/>
    </xf>
    <xf numFmtId="165" fontId="13" fillId="0" borderId="39" xfId="0" applyNumberFormat="1" applyFont="1" applyBorder="1" applyAlignment="1">
      <alignment horizontal="center" vertical="center"/>
    </xf>
    <xf numFmtId="165" fontId="13" fillId="0" borderId="36" xfId="0" applyNumberFormat="1" applyFont="1" applyBorder="1" applyAlignment="1">
      <alignment horizontal="center" vertical="center"/>
    </xf>
    <xf numFmtId="164" fontId="13" fillId="0" borderId="17" xfId="0" applyNumberFormat="1" applyFont="1" applyBorder="1" applyAlignment="1">
      <alignment horizontal="center" vertical="center"/>
    </xf>
    <xf numFmtId="164" fontId="13" fillId="0" borderId="48" xfId="0" applyNumberFormat="1" applyFont="1" applyBorder="1" applyAlignment="1">
      <alignment horizontal="center" vertical="center"/>
    </xf>
    <xf numFmtId="1" fontId="13" fillId="0" borderId="47" xfId="0" applyNumberFormat="1" applyFont="1" applyBorder="1" applyAlignment="1">
      <alignment horizontal="center" vertical="center"/>
    </xf>
    <xf numFmtId="1" fontId="15" fillId="0" borderId="48" xfId="0" applyNumberFormat="1" applyFont="1" applyBorder="1" applyAlignment="1">
      <alignment horizontal="center" vertical="center"/>
    </xf>
    <xf numFmtId="1" fontId="15" fillId="0" borderId="47" xfId="0" applyNumberFormat="1" applyFont="1" applyBorder="1" applyAlignment="1">
      <alignment horizontal="center" vertical="center"/>
    </xf>
    <xf numFmtId="4" fontId="9" fillId="0" borderId="48" xfId="0" applyNumberFormat="1" applyFont="1" applyBorder="1" applyAlignment="1">
      <alignment horizontal="center" vertical="center"/>
    </xf>
    <xf numFmtId="1" fontId="10" fillId="0" borderId="47" xfId="0" applyNumberFormat="1" applyFont="1" applyBorder="1" applyAlignment="1">
      <alignment horizontal="center" vertical="center"/>
    </xf>
    <xf numFmtId="1" fontId="17" fillId="0" borderId="48" xfId="0" applyNumberFormat="1" applyFont="1" applyBorder="1" applyAlignment="1">
      <alignment horizontal="center" vertical="center"/>
    </xf>
    <xf numFmtId="1" fontId="17" fillId="0" borderId="47" xfId="0" applyNumberFormat="1" applyFont="1" applyBorder="1" applyAlignment="1">
      <alignment horizontal="center" vertical="center"/>
    </xf>
    <xf numFmtId="1" fontId="13" fillId="0" borderId="52" xfId="0" applyNumberFormat="1" applyFont="1" applyBorder="1" applyAlignment="1">
      <alignment horizontal="center" vertical="center"/>
    </xf>
    <xf numFmtId="0" fontId="13" fillId="0" borderId="43" xfId="0" applyFont="1" applyBorder="1" applyAlignment="1">
      <alignment horizontal="center" vertical="center"/>
    </xf>
    <xf numFmtId="0" fontId="14" fillId="0" borderId="44" xfId="0" applyFont="1" applyBorder="1" applyAlignment="1">
      <alignment horizontal="center" vertical="center"/>
    </xf>
    <xf numFmtId="0" fontId="15" fillId="0" borderId="33" xfId="0" applyFont="1" applyBorder="1" applyAlignment="1">
      <alignment horizontal="center" vertical="center"/>
    </xf>
    <xf numFmtId="0" fontId="15" fillId="0" borderId="44" xfId="0" applyFont="1" applyBorder="1" applyAlignment="1">
      <alignment horizontal="center" vertical="center"/>
    </xf>
    <xf numFmtId="4" fontId="0" fillId="2" borderId="33" xfId="0" applyNumberFormat="1" applyFill="1" applyBorder="1" applyAlignment="1">
      <alignment horizontal="center" vertical="center"/>
    </xf>
    <xf numFmtId="0" fontId="10" fillId="2" borderId="44" xfId="0" applyFont="1" applyFill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13" fillId="0" borderId="45" xfId="0" applyFont="1" applyBorder="1" applyAlignment="1">
      <alignment horizontal="center" vertical="center"/>
    </xf>
    <xf numFmtId="1" fontId="0" fillId="0" borderId="18" xfId="0" applyNumberFormat="1" applyBorder="1" applyAlignment="1">
      <alignment horizontal="center" vertical="center"/>
    </xf>
    <xf numFmtId="1" fontId="0" fillId="0" borderId="14" xfId="0" applyNumberFormat="1" applyBorder="1" applyAlignment="1">
      <alignment horizontal="center" vertical="center"/>
    </xf>
    <xf numFmtId="164" fontId="13" fillId="0" borderId="18" xfId="0" applyNumberFormat="1" applyFont="1" applyBorder="1" applyAlignment="1">
      <alignment horizontal="center" vertical="center"/>
    </xf>
    <xf numFmtId="1" fontId="14" fillId="0" borderId="14" xfId="0" applyNumberFormat="1" applyFont="1" applyBorder="1" applyAlignment="1">
      <alignment horizontal="center" vertical="center"/>
    </xf>
    <xf numFmtId="1" fontId="15" fillId="0" borderId="18" xfId="0" applyNumberFormat="1" applyFont="1" applyBorder="1" applyAlignment="1">
      <alignment horizontal="center" vertical="center"/>
    </xf>
    <xf numFmtId="1" fontId="15" fillId="0" borderId="14" xfId="0" applyNumberFormat="1" applyFont="1" applyBorder="1" applyAlignment="1">
      <alignment horizontal="center" vertical="center"/>
    </xf>
    <xf numFmtId="4" fontId="0" fillId="2" borderId="18" xfId="0" applyNumberFormat="1" applyFill="1" applyBorder="1" applyAlignment="1">
      <alignment horizontal="center" vertical="center"/>
    </xf>
    <xf numFmtId="1" fontId="10" fillId="2" borderId="14" xfId="0" applyNumberFormat="1" applyFont="1" applyFill="1" applyBorder="1" applyAlignment="1">
      <alignment horizontal="center" vertical="center"/>
    </xf>
    <xf numFmtId="1" fontId="17" fillId="0" borderId="18" xfId="0" applyNumberFormat="1" applyFont="1" applyBorder="1" applyAlignment="1">
      <alignment horizontal="center" vertical="center"/>
    </xf>
    <xf numFmtId="1" fontId="17" fillId="0" borderId="14" xfId="0" applyNumberFormat="1" applyFont="1" applyBorder="1" applyAlignment="1">
      <alignment horizontal="center" vertical="center"/>
    </xf>
    <xf numFmtId="164" fontId="13" fillId="0" borderId="26" xfId="0" applyNumberFormat="1" applyFont="1" applyBorder="1" applyAlignment="1">
      <alignment horizontal="center" vertical="center"/>
    </xf>
    <xf numFmtId="1" fontId="14" fillId="0" borderId="23" xfId="0" applyNumberFormat="1" applyFont="1" applyBorder="1" applyAlignment="1">
      <alignment horizontal="center" vertical="center"/>
    </xf>
    <xf numFmtId="1" fontId="15" fillId="0" borderId="26" xfId="0" applyNumberFormat="1" applyFont="1" applyBorder="1" applyAlignment="1">
      <alignment horizontal="center" vertical="center"/>
    </xf>
    <xf numFmtId="1" fontId="15" fillId="0" borderId="23" xfId="0" applyNumberFormat="1" applyFont="1" applyBorder="1" applyAlignment="1">
      <alignment horizontal="center" vertical="center"/>
    </xf>
    <xf numFmtId="4" fontId="0" fillId="2" borderId="26" xfId="0" applyNumberFormat="1" applyFill="1" applyBorder="1" applyAlignment="1">
      <alignment horizontal="center" vertical="center"/>
    </xf>
    <xf numFmtId="1" fontId="10" fillId="2" borderId="23" xfId="0" applyNumberFormat="1" applyFont="1" applyFill="1" applyBorder="1" applyAlignment="1">
      <alignment horizontal="center" vertical="center"/>
    </xf>
    <xf numFmtId="1" fontId="17" fillId="0" borderId="26" xfId="0" applyNumberFormat="1" applyFont="1" applyBorder="1" applyAlignment="1">
      <alignment horizontal="center" vertical="center"/>
    </xf>
    <xf numFmtId="1" fontId="17" fillId="0" borderId="23" xfId="0" applyNumberFormat="1" applyFont="1" applyBorder="1" applyAlignment="1">
      <alignment horizontal="center" vertical="center"/>
    </xf>
    <xf numFmtId="1" fontId="13" fillId="0" borderId="28" xfId="0" applyNumberFormat="1" applyFont="1" applyBorder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4" fontId="8" fillId="0" borderId="0" xfId="0" applyNumberFormat="1" applyFont="1" applyAlignment="1">
      <alignment horizontal="center" vertical="center"/>
    </xf>
    <xf numFmtId="165" fontId="6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0" fontId="0" fillId="0" borderId="34" xfId="0" applyBorder="1" applyAlignment="1">
      <alignment horizontal="center"/>
    </xf>
    <xf numFmtId="164" fontId="5" fillId="0" borderId="0" xfId="0" applyNumberFormat="1" applyFon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0" fillId="0" borderId="35" xfId="0" applyBorder="1" applyAlignment="1">
      <alignment horizontal="center" vertical="center"/>
    </xf>
    <xf numFmtId="164" fontId="0" fillId="0" borderId="36" xfId="0" applyNumberFormat="1" applyBorder="1" applyAlignment="1">
      <alignment horizontal="center"/>
    </xf>
    <xf numFmtId="164" fontId="0" fillId="0" borderId="36" xfId="0" applyNumberFormat="1" applyBorder="1" applyAlignment="1">
      <alignment horizontal="center" vertical="center"/>
    </xf>
    <xf numFmtId="164" fontId="0" fillId="0" borderId="55" xfId="0" applyNumberFormat="1" applyBorder="1" applyAlignment="1">
      <alignment horizontal="center"/>
    </xf>
    <xf numFmtId="164" fontId="0" fillId="0" borderId="55" xfId="0" applyNumberFormat="1" applyBorder="1" applyAlignment="1">
      <alignment horizontal="center" vertical="center"/>
    </xf>
    <xf numFmtId="0" fontId="0" fillId="0" borderId="57" xfId="0" applyBorder="1" applyAlignment="1">
      <alignment horizontal="left" vertical="center"/>
    </xf>
    <xf numFmtId="0" fontId="0" fillId="0" borderId="58" xfId="0" applyBorder="1" applyAlignment="1">
      <alignment horizontal="center"/>
    </xf>
    <xf numFmtId="164" fontId="1" fillId="0" borderId="53" xfId="0" applyNumberFormat="1" applyFont="1" applyBorder="1" applyAlignment="1">
      <alignment horizontal="center"/>
    </xf>
    <xf numFmtId="0" fontId="0" fillId="0" borderId="54" xfId="0" applyBorder="1" applyAlignment="1">
      <alignment horizontal="center" vertical="center"/>
    </xf>
    <xf numFmtId="164" fontId="1" fillId="0" borderId="53" xfId="0" applyNumberFormat="1" applyFont="1" applyBorder="1" applyAlignment="1">
      <alignment horizontal="center" vertical="center"/>
    </xf>
    <xf numFmtId="49" fontId="1" fillId="0" borderId="59" xfId="0" applyNumberFormat="1" applyFont="1" applyBorder="1" applyAlignment="1">
      <alignment horizontal="left" vertical="center" wrapText="1"/>
    </xf>
    <xf numFmtId="49" fontId="3" fillId="0" borderId="59" xfId="0" applyNumberFormat="1" applyFont="1" applyBorder="1" applyAlignment="1">
      <alignment horizontal="center" vertical="center" wrapText="1"/>
    </xf>
    <xf numFmtId="49" fontId="1" fillId="0" borderId="60" xfId="0" applyNumberFormat="1" applyFont="1" applyBorder="1" applyAlignment="1">
      <alignment horizontal="center" vertical="center" wrapText="1"/>
    </xf>
    <xf numFmtId="49" fontId="3" fillId="0" borderId="61" xfId="0" applyNumberFormat="1" applyFont="1" applyBorder="1" applyAlignment="1">
      <alignment horizontal="center" vertical="center" wrapText="1"/>
    </xf>
    <xf numFmtId="49" fontId="12" fillId="0" borderId="59" xfId="0" applyNumberFormat="1" applyFont="1" applyBorder="1" applyAlignment="1">
      <alignment horizontal="center" vertical="center" wrapText="1"/>
    </xf>
    <xf numFmtId="4" fontId="3" fillId="2" borderId="59" xfId="0" applyNumberFormat="1" applyFont="1" applyFill="1" applyBorder="1" applyAlignment="1">
      <alignment horizontal="center" vertical="center" wrapText="1"/>
    </xf>
    <xf numFmtId="49" fontId="3" fillId="2" borderId="59" xfId="0" applyNumberFormat="1" applyFont="1" applyFill="1" applyBorder="1" applyAlignment="1">
      <alignment horizontal="center" vertical="center" wrapText="1"/>
    </xf>
    <xf numFmtId="49" fontId="11" fillId="0" borderId="59" xfId="0" applyNumberFormat="1" applyFont="1" applyBorder="1" applyAlignment="1">
      <alignment horizontal="center" vertical="center" wrapText="1"/>
    </xf>
    <xf numFmtId="0" fontId="17" fillId="0" borderId="55" xfId="0" applyFont="1" applyBorder="1" applyAlignment="1">
      <alignment horizontal="center" vertical="center"/>
    </xf>
    <xf numFmtId="164" fontId="0" fillId="0" borderId="62" xfId="0" applyNumberFormat="1" applyBorder="1" applyAlignment="1">
      <alignment horizontal="center"/>
    </xf>
    <xf numFmtId="164" fontId="0" fillId="0" borderId="62" xfId="0" applyNumberFormat="1" applyBorder="1" applyAlignment="1">
      <alignment horizontal="center" vertical="center"/>
    </xf>
    <xf numFmtId="0" fontId="0" fillId="0" borderId="63" xfId="0" applyBorder="1" applyAlignment="1">
      <alignment horizontal="left" vertical="center"/>
    </xf>
    <xf numFmtId="0" fontId="13" fillId="0" borderId="63" xfId="0" applyFont="1" applyBorder="1" applyAlignment="1">
      <alignment horizontal="center"/>
    </xf>
    <xf numFmtId="3" fontId="13" fillId="0" borderId="63" xfId="0" applyNumberFormat="1" applyFont="1" applyBorder="1" applyAlignment="1">
      <alignment horizontal="center"/>
    </xf>
    <xf numFmtId="164" fontId="13" fillId="0" borderId="63" xfId="0" applyNumberFormat="1" applyFont="1" applyBorder="1" applyAlignment="1">
      <alignment horizontal="center"/>
    </xf>
    <xf numFmtId="164" fontId="13" fillId="0" borderId="63" xfId="0" applyNumberFormat="1" applyFont="1" applyBorder="1" applyAlignment="1">
      <alignment horizontal="center" vertical="center"/>
    </xf>
    <xf numFmtId="49" fontId="13" fillId="0" borderId="63" xfId="0" applyNumberFormat="1" applyFont="1" applyBorder="1" applyAlignment="1">
      <alignment horizontal="center"/>
    </xf>
    <xf numFmtId="49" fontId="0" fillId="0" borderId="63" xfId="0" applyNumberFormat="1" applyBorder="1"/>
    <xf numFmtId="0" fontId="13" fillId="0" borderId="63" xfId="0" applyFont="1" applyBorder="1" applyAlignment="1">
      <alignment horizontal="center" vertical="center"/>
    </xf>
    <xf numFmtId="0" fontId="14" fillId="0" borderId="63" xfId="0" applyFont="1" applyBorder="1" applyAlignment="1">
      <alignment horizontal="center" vertical="center"/>
    </xf>
    <xf numFmtId="0" fontId="15" fillId="0" borderId="63" xfId="0" applyFont="1" applyBorder="1" applyAlignment="1">
      <alignment horizontal="center" vertical="center"/>
    </xf>
    <xf numFmtId="4" fontId="0" fillId="2" borderId="63" xfId="0" applyNumberFormat="1" applyFill="1" applyBorder="1" applyAlignment="1">
      <alignment horizontal="center" vertical="center"/>
    </xf>
    <xf numFmtId="0" fontId="10" fillId="2" borderId="63" xfId="0" applyFont="1" applyFill="1" applyBorder="1" applyAlignment="1">
      <alignment horizontal="center" vertical="center"/>
    </xf>
    <xf numFmtId="164" fontId="16" fillId="0" borderId="63" xfId="0" applyNumberFormat="1" applyFont="1" applyBorder="1" applyAlignment="1">
      <alignment horizontal="center" vertical="center"/>
    </xf>
    <xf numFmtId="0" fontId="16" fillId="0" borderId="63" xfId="0" applyFont="1" applyBorder="1" applyAlignment="1">
      <alignment horizontal="center" vertical="center"/>
    </xf>
    <xf numFmtId="0" fontId="17" fillId="0" borderId="64" xfId="0" applyFont="1" applyBorder="1" applyAlignment="1">
      <alignment horizontal="center" vertical="center"/>
    </xf>
    <xf numFmtId="14" fontId="7" fillId="0" borderId="10" xfId="0" applyNumberFormat="1" applyFont="1" applyBorder="1" applyAlignment="1">
      <alignment horizontal="center" vertical="center"/>
    </xf>
    <xf numFmtId="3" fontId="0" fillId="0" borderId="10" xfId="0" applyNumberFormat="1" applyBorder="1" applyAlignment="1">
      <alignment horizontal="center" vertical="center"/>
    </xf>
    <xf numFmtId="49" fontId="0" fillId="0" borderId="10" xfId="0" applyNumberFormat="1" applyBorder="1" applyAlignment="1">
      <alignment horizontal="center" vertical="center"/>
    </xf>
    <xf numFmtId="49" fontId="0" fillId="0" borderId="10" xfId="0" applyNumberFormat="1" applyBorder="1"/>
    <xf numFmtId="14" fontId="0" fillId="0" borderId="10" xfId="0" applyNumberForma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1" fontId="0" fillId="0" borderId="10" xfId="0" applyNumberFormat="1" applyBorder="1" applyAlignment="1">
      <alignment horizontal="center" vertical="center"/>
    </xf>
    <xf numFmtId="14" fontId="0" fillId="0" borderId="10" xfId="0" applyNumberFormat="1" applyBorder="1" applyAlignment="1">
      <alignment horizontal="center"/>
    </xf>
    <xf numFmtId="3" fontId="0" fillId="0" borderId="10" xfId="0" applyNumberFormat="1" applyBorder="1" applyAlignment="1">
      <alignment horizontal="center"/>
    </xf>
    <xf numFmtId="1" fontId="14" fillId="0" borderId="10" xfId="0" applyNumberFormat="1" applyFont="1" applyBorder="1" applyAlignment="1">
      <alignment horizontal="center" vertical="center"/>
    </xf>
    <xf numFmtId="1" fontId="15" fillId="0" borderId="10" xfId="0" applyNumberFormat="1" applyFont="1" applyBorder="1" applyAlignment="1">
      <alignment horizontal="center" vertical="center"/>
    </xf>
    <xf numFmtId="1" fontId="10" fillId="2" borderId="10" xfId="0" applyNumberFormat="1" applyFont="1" applyFill="1" applyBorder="1" applyAlignment="1">
      <alignment horizontal="center" vertical="center"/>
    </xf>
    <xf numFmtId="1" fontId="17" fillId="0" borderId="10" xfId="0" applyNumberFormat="1" applyFont="1" applyBorder="1" applyAlignment="1">
      <alignment horizontal="center" vertical="center"/>
    </xf>
    <xf numFmtId="14" fontId="0" fillId="0" borderId="36" xfId="0" applyNumberFormat="1" applyBorder="1" applyAlignment="1">
      <alignment horizontal="center"/>
    </xf>
    <xf numFmtId="3" fontId="0" fillId="0" borderId="36" xfId="0" applyNumberFormat="1" applyBorder="1" applyAlignment="1">
      <alignment horizontal="center"/>
    </xf>
    <xf numFmtId="49" fontId="0" fillId="0" borderId="36" xfId="0" applyNumberFormat="1" applyBorder="1" applyAlignment="1">
      <alignment horizontal="center" vertical="center"/>
    </xf>
    <xf numFmtId="49" fontId="0" fillId="0" borderId="36" xfId="0" applyNumberFormat="1" applyBorder="1"/>
    <xf numFmtId="14" fontId="13" fillId="0" borderId="36" xfId="0" applyNumberFormat="1" applyFont="1" applyBorder="1" applyAlignment="1">
      <alignment horizontal="center" vertical="center"/>
    </xf>
    <xf numFmtId="1" fontId="14" fillId="0" borderId="36" xfId="0" applyNumberFormat="1" applyFont="1" applyBorder="1" applyAlignment="1">
      <alignment horizontal="center" vertical="center"/>
    </xf>
    <xf numFmtId="1" fontId="15" fillId="0" borderId="36" xfId="0" applyNumberFormat="1" applyFont="1" applyBorder="1" applyAlignment="1">
      <alignment horizontal="center" vertical="center"/>
    </xf>
    <xf numFmtId="1" fontId="10" fillId="2" borderId="36" xfId="0" applyNumberFormat="1" applyFont="1" applyFill="1" applyBorder="1" applyAlignment="1">
      <alignment horizontal="center" vertical="center"/>
    </xf>
    <xf numFmtId="1" fontId="17" fillId="0" borderId="36" xfId="0" applyNumberFormat="1" applyFont="1" applyBorder="1" applyAlignment="1">
      <alignment horizontal="center" vertical="center"/>
    </xf>
    <xf numFmtId="49" fontId="0" fillId="0" borderId="56" xfId="0" applyNumberFormat="1" applyBorder="1" applyAlignment="1">
      <alignment horizontal="left" vertical="center"/>
    </xf>
    <xf numFmtId="14" fontId="0" fillId="0" borderId="56" xfId="0" applyNumberFormat="1" applyBorder="1" applyAlignment="1">
      <alignment horizontal="center"/>
    </xf>
    <xf numFmtId="3" fontId="0" fillId="0" borderId="56" xfId="0" applyNumberFormat="1" applyBorder="1" applyAlignment="1">
      <alignment horizontal="center"/>
    </xf>
    <xf numFmtId="49" fontId="0" fillId="0" borderId="56" xfId="0" applyNumberFormat="1" applyBorder="1" applyAlignment="1">
      <alignment horizontal="center" vertical="center"/>
    </xf>
    <xf numFmtId="49" fontId="0" fillId="0" borderId="56" xfId="0" applyNumberFormat="1" applyBorder="1"/>
    <xf numFmtId="14" fontId="13" fillId="0" borderId="56" xfId="0" applyNumberFormat="1" applyFont="1" applyBorder="1" applyAlignment="1">
      <alignment horizontal="center" vertical="center"/>
    </xf>
    <xf numFmtId="164" fontId="13" fillId="0" borderId="56" xfId="0" applyNumberFormat="1" applyFont="1" applyBorder="1" applyAlignment="1">
      <alignment horizontal="center" vertical="center"/>
    </xf>
    <xf numFmtId="1" fontId="14" fillId="0" borderId="56" xfId="0" applyNumberFormat="1" applyFont="1" applyBorder="1" applyAlignment="1">
      <alignment horizontal="center" vertical="center"/>
    </xf>
    <xf numFmtId="1" fontId="15" fillId="0" borderId="56" xfId="0" applyNumberFormat="1" applyFont="1" applyBorder="1" applyAlignment="1">
      <alignment horizontal="center" vertical="center"/>
    </xf>
    <xf numFmtId="4" fontId="0" fillId="2" borderId="56" xfId="0" applyNumberFormat="1" applyFill="1" applyBorder="1" applyAlignment="1">
      <alignment horizontal="center" vertical="center"/>
    </xf>
    <xf numFmtId="1" fontId="10" fillId="2" borderId="56" xfId="0" applyNumberFormat="1" applyFont="1" applyFill="1" applyBorder="1" applyAlignment="1">
      <alignment horizontal="center" vertical="center"/>
    </xf>
    <xf numFmtId="1" fontId="17" fillId="0" borderId="56" xfId="0" applyNumberFormat="1" applyFont="1" applyBorder="1" applyAlignment="1">
      <alignment horizontal="center" vertical="center"/>
    </xf>
    <xf numFmtId="0" fontId="17" fillId="0" borderId="56" xfId="0" applyFont="1" applyBorder="1" applyAlignment="1">
      <alignment horizontal="center" vertical="center"/>
    </xf>
    <xf numFmtId="49" fontId="0" fillId="0" borderId="55" xfId="0" applyNumberFormat="1" applyBorder="1" applyAlignment="1">
      <alignment horizontal="left" vertical="center"/>
    </xf>
    <xf numFmtId="14" fontId="0" fillId="0" borderId="55" xfId="0" applyNumberFormat="1" applyBorder="1" applyAlignment="1">
      <alignment horizontal="center"/>
    </xf>
    <xf numFmtId="3" fontId="0" fillId="0" borderId="55" xfId="0" applyNumberFormat="1" applyBorder="1" applyAlignment="1">
      <alignment horizontal="center"/>
    </xf>
    <xf numFmtId="49" fontId="0" fillId="0" borderId="55" xfId="0" applyNumberFormat="1" applyBorder="1" applyAlignment="1">
      <alignment horizontal="center" vertical="center"/>
    </xf>
    <xf numFmtId="49" fontId="0" fillId="0" borderId="55" xfId="0" applyNumberFormat="1" applyBorder="1"/>
    <xf numFmtId="14" fontId="13" fillId="0" borderId="55" xfId="0" applyNumberFormat="1" applyFont="1" applyBorder="1" applyAlignment="1">
      <alignment horizontal="center" vertical="center"/>
    </xf>
    <xf numFmtId="164" fontId="13" fillId="0" borderId="55" xfId="0" applyNumberFormat="1" applyFont="1" applyBorder="1" applyAlignment="1">
      <alignment horizontal="center" vertical="center"/>
    </xf>
    <xf numFmtId="1" fontId="14" fillId="0" borderId="55" xfId="0" applyNumberFormat="1" applyFont="1" applyBorder="1" applyAlignment="1">
      <alignment horizontal="center" vertical="center"/>
    </xf>
    <xf numFmtId="1" fontId="15" fillId="0" borderId="55" xfId="0" applyNumberFormat="1" applyFont="1" applyBorder="1" applyAlignment="1">
      <alignment horizontal="center" vertical="center"/>
    </xf>
    <xf numFmtId="4" fontId="0" fillId="2" borderId="55" xfId="0" applyNumberFormat="1" applyFill="1" applyBorder="1" applyAlignment="1">
      <alignment horizontal="center" vertical="center"/>
    </xf>
    <xf numFmtId="1" fontId="10" fillId="2" borderId="55" xfId="0" applyNumberFormat="1" applyFont="1" applyFill="1" applyBorder="1" applyAlignment="1">
      <alignment horizontal="center" vertical="center"/>
    </xf>
    <xf numFmtId="1" fontId="17" fillId="0" borderId="55" xfId="0" applyNumberFormat="1" applyFont="1" applyBorder="1" applyAlignment="1">
      <alignment horizontal="center" vertical="center"/>
    </xf>
    <xf numFmtId="0" fontId="0" fillId="0" borderId="62" xfId="0" applyBorder="1" applyAlignment="1">
      <alignment horizontal="left" vertical="center"/>
    </xf>
    <xf numFmtId="14" fontId="0" fillId="0" borderId="62" xfId="0" applyNumberFormat="1" applyBorder="1" applyAlignment="1">
      <alignment horizontal="center"/>
    </xf>
    <xf numFmtId="3" fontId="0" fillId="0" borderId="62" xfId="0" applyNumberFormat="1" applyBorder="1" applyAlignment="1">
      <alignment horizontal="center"/>
    </xf>
    <xf numFmtId="0" fontId="0" fillId="0" borderId="62" xfId="0" applyBorder="1" applyAlignment="1">
      <alignment horizontal="center" vertical="center"/>
    </xf>
    <xf numFmtId="49" fontId="0" fillId="0" borderId="62" xfId="0" applyNumberFormat="1" applyBorder="1"/>
    <xf numFmtId="0" fontId="0" fillId="0" borderId="62" xfId="0" applyBorder="1"/>
    <xf numFmtId="0" fontId="0" fillId="0" borderId="62" xfId="0" applyBorder="1" applyAlignment="1">
      <alignment horizontal="center"/>
    </xf>
    <xf numFmtId="14" fontId="13" fillId="0" borderId="62" xfId="0" applyNumberFormat="1" applyFont="1" applyBorder="1" applyAlignment="1">
      <alignment horizontal="center" vertical="center"/>
    </xf>
    <xf numFmtId="164" fontId="13" fillId="0" borderId="62" xfId="0" applyNumberFormat="1" applyFont="1" applyBorder="1" applyAlignment="1">
      <alignment horizontal="center" vertical="center"/>
    </xf>
    <xf numFmtId="1" fontId="14" fillId="0" borderId="62" xfId="0" applyNumberFormat="1" applyFont="1" applyBorder="1" applyAlignment="1">
      <alignment horizontal="center" vertical="center"/>
    </xf>
    <xf numFmtId="1" fontId="15" fillId="0" borderId="62" xfId="0" applyNumberFormat="1" applyFont="1" applyBorder="1" applyAlignment="1">
      <alignment horizontal="center" vertical="center"/>
    </xf>
    <xf numFmtId="4" fontId="0" fillId="2" borderId="62" xfId="0" applyNumberFormat="1" applyFill="1" applyBorder="1" applyAlignment="1">
      <alignment horizontal="center" vertical="center"/>
    </xf>
    <xf numFmtId="1" fontId="10" fillId="2" borderId="62" xfId="0" applyNumberFormat="1" applyFont="1" applyFill="1" applyBorder="1" applyAlignment="1">
      <alignment horizontal="center" vertical="center"/>
    </xf>
    <xf numFmtId="1" fontId="17" fillId="0" borderId="62" xfId="0" applyNumberFormat="1" applyFont="1" applyBorder="1" applyAlignment="1">
      <alignment horizontal="center" vertical="center"/>
    </xf>
    <xf numFmtId="1" fontId="13" fillId="0" borderId="62" xfId="0" applyNumberFormat="1" applyFont="1" applyBorder="1" applyAlignment="1">
      <alignment horizontal="center" vertical="center"/>
    </xf>
    <xf numFmtId="16" fontId="0" fillId="0" borderId="36" xfId="0" applyNumberFormat="1" applyBorder="1"/>
    <xf numFmtId="164" fontId="1" fillId="0" borderId="56" xfId="0" applyNumberFormat="1" applyFont="1" applyBorder="1" applyAlignment="1">
      <alignment horizontal="center"/>
    </xf>
    <xf numFmtId="164" fontId="1" fillId="0" borderId="56" xfId="0" applyNumberFormat="1" applyFont="1" applyBorder="1" applyAlignment="1">
      <alignment horizontal="center" vertical="center"/>
    </xf>
    <xf numFmtId="1" fontId="10" fillId="3" borderId="36" xfId="0" applyNumberFormat="1" applyFont="1" applyFill="1" applyBorder="1" applyAlignment="1">
      <alignment horizontal="center" vertical="center"/>
    </xf>
    <xf numFmtId="1" fontId="0" fillId="3" borderId="36" xfId="0" applyNumberFormat="1" applyFill="1" applyBorder="1" applyAlignment="1">
      <alignment horizontal="center" vertical="center"/>
    </xf>
    <xf numFmtId="164" fontId="1" fillId="0" borderId="65" xfId="0" applyNumberFormat="1" applyFont="1" applyBorder="1" applyAlignment="1">
      <alignment horizontal="center"/>
    </xf>
    <xf numFmtId="0" fontId="0" fillId="0" borderId="69" xfId="0" applyBorder="1" applyAlignment="1">
      <alignment horizontal="center"/>
    </xf>
    <xf numFmtId="0" fontId="0" fillId="0" borderId="70" xfId="0" applyBorder="1" applyAlignment="1">
      <alignment horizontal="center"/>
    </xf>
    <xf numFmtId="0" fontId="0" fillId="0" borderId="71" xfId="0" applyBorder="1" applyAlignment="1">
      <alignment horizontal="center"/>
    </xf>
    <xf numFmtId="0" fontId="1" fillId="0" borderId="69" xfId="0" applyFont="1" applyBorder="1" applyAlignment="1">
      <alignment horizontal="center"/>
    </xf>
    <xf numFmtId="0" fontId="1" fillId="0" borderId="72" xfId="0" applyFont="1" applyBorder="1" applyAlignment="1">
      <alignment horizontal="center"/>
    </xf>
    <xf numFmtId="0" fontId="1" fillId="0" borderId="70" xfId="0" applyFont="1" applyBorder="1" applyAlignment="1">
      <alignment horizontal="center"/>
    </xf>
    <xf numFmtId="0" fontId="1" fillId="0" borderId="73" xfId="0" applyFont="1" applyBorder="1" applyAlignment="1">
      <alignment horizontal="center"/>
    </xf>
    <xf numFmtId="167" fontId="18" fillId="4" borderId="71" xfId="0" applyNumberFormat="1" applyFont="1" applyFill="1" applyBorder="1" applyAlignment="1">
      <alignment horizontal="center"/>
    </xf>
    <xf numFmtId="167" fontId="0" fillId="0" borderId="71" xfId="0" applyNumberFormat="1" applyBorder="1" applyAlignment="1">
      <alignment horizontal="center"/>
    </xf>
    <xf numFmtId="167" fontId="18" fillId="4" borderId="74" xfId="0" applyNumberFormat="1" applyFont="1" applyFill="1" applyBorder="1" applyAlignment="1">
      <alignment horizontal="center"/>
    </xf>
    <xf numFmtId="0" fontId="2" fillId="0" borderId="75" xfId="0" applyFont="1" applyBorder="1" applyAlignment="1">
      <alignment horizontal="center"/>
    </xf>
    <xf numFmtId="164" fontId="4" fillId="0" borderId="76" xfId="0" applyNumberFormat="1" applyFont="1" applyBorder="1" applyAlignment="1">
      <alignment horizontal="center"/>
    </xf>
    <xf numFmtId="3" fontId="13" fillId="0" borderId="77" xfId="0" applyNumberFormat="1" applyFont="1" applyBorder="1" applyAlignment="1">
      <alignment horizontal="center"/>
    </xf>
    <xf numFmtId="3" fontId="13" fillId="0" borderId="78" xfId="0" applyNumberFormat="1" applyFont="1" applyBorder="1" applyAlignment="1">
      <alignment horizontal="center"/>
    </xf>
    <xf numFmtId="3" fontId="0" fillId="0" borderId="47" xfId="0" applyNumberFormat="1" applyBorder="1" applyAlignment="1">
      <alignment horizontal="center"/>
    </xf>
    <xf numFmtId="3" fontId="0" fillId="0" borderId="79" xfId="0" applyNumberFormat="1" applyBorder="1" applyAlignment="1">
      <alignment horizontal="center" vertical="center"/>
    </xf>
    <xf numFmtId="3" fontId="0" fillId="0" borderId="79" xfId="0" applyNumberFormat="1" applyBorder="1" applyAlignment="1">
      <alignment horizontal="center"/>
    </xf>
    <xf numFmtId="3" fontId="0" fillId="0" borderId="80" xfId="0" applyNumberFormat="1" applyBorder="1" applyAlignment="1">
      <alignment horizontal="center"/>
    </xf>
    <xf numFmtId="164" fontId="1" fillId="0" borderId="81" xfId="0" applyNumberFormat="1" applyFont="1" applyBorder="1" applyAlignment="1">
      <alignment horizontal="center"/>
    </xf>
    <xf numFmtId="167" fontId="18" fillId="4" borderId="70" xfId="0" applyNumberFormat="1" applyFont="1" applyFill="1" applyBorder="1" applyAlignment="1">
      <alignment horizontal="center"/>
    </xf>
    <xf numFmtId="167" fontId="0" fillId="0" borderId="83" xfId="0" applyNumberFormat="1" applyBorder="1" applyAlignment="1">
      <alignment horizontal="center"/>
    </xf>
    <xf numFmtId="0" fontId="18" fillId="5" borderId="82" xfId="0" applyFont="1" applyFill="1" applyBorder="1" applyAlignment="1">
      <alignment horizontal="center"/>
    </xf>
    <xf numFmtId="0" fontId="19" fillId="5" borderId="0" xfId="0" applyFont="1" applyFill="1" applyAlignment="1">
      <alignment horizontal="center"/>
    </xf>
    <xf numFmtId="167" fontId="18" fillId="4" borderId="84" xfId="0" applyNumberFormat="1" applyFont="1" applyFill="1" applyBorder="1" applyAlignment="1">
      <alignment horizontal="center"/>
    </xf>
    <xf numFmtId="4" fontId="0" fillId="0" borderId="82" xfId="0" applyNumberFormat="1" applyBorder="1" applyAlignment="1">
      <alignment horizontal="center"/>
    </xf>
    <xf numFmtId="0" fontId="0" fillId="0" borderId="85" xfId="0" applyBorder="1" applyAlignment="1">
      <alignment horizontal="center"/>
    </xf>
    <xf numFmtId="4" fontId="0" fillId="0" borderId="87" xfId="0" applyNumberFormat="1" applyBorder="1" applyAlignment="1">
      <alignment horizontal="center"/>
    </xf>
    <xf numFmtId="0" fontId="19" fillId="5" borderId="86" xfId="0" applyFont="1" applyFill="1" applyBorder="1" applyAlignment="1">
      <alignment horizontal="center"/>
    </xf>
    <xf numFmtId="10" fontId="0" fillId="0" borderId="0" xfId="0" applyNumberFormat="1" applyAlignment="1">
      <alignment horizontal="center" vertical="center"/>
    </xf>
    <xf numFmtId="0" fontId="19" fillId="5" borderId="88" xfId="0" applyFont="1" applyFill="1" applyBorder="1" applyAlignment="1">
      <alignment horizontal="center"/>
    </xf>
    <xf numFmtId="0" fontId="0" fillId="0" borderId="89" xfId="0" applyBorder="1" applyAlignment="1">
      <alignment horizontal="center"/>
    </xf>
    <xf numFmtId="167" fontId="1" fillId="6" borderId="90" xfId="0" applyNumberFormat="1" applyFont="1" applyFill="1" applyBorder="1" applyAlignment="1">
      <alignment horizontal="center"/>
    </xf>
    <xf numFmtId="0" fontId="0" fillId="0" borderId="83" xfId="0" applyBorder="1" applyAlignment="1">
      <alignment horizontal="center" vertical="center"/>
    </xf>
    <xf numFmtId="0" fontId="19" fillId="5" borderId="82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20" fillId="5" borderId="66" xfId="0" applyFont="1" applyFill="1" applyBorder="1" applyAlignment="1">
      <alignment horizontal="center" vertical="center"/>
    </xf>
    <xf numFmtId="0" fontId="20" fillId="5" borderId="67" xfId="0" applyFont="1" applyFill="1" applyBorder="1" applyAlignment="1">
      <alignment horizontal="center" vertical="center"/>
    </xf>
    <xf numFmtId="0" fontId="20" fillId="5" borderId="6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43"/>
  <sheetViews>
    <sheetView tabSelected="1" zoomScaleNormal="100" workbookViewId="0">
      <selection activeCell="H1" sqref="H1:H1048576"/>
    </sheetView>
  </sheetViews>
  <sheetFormatPr baseColWidth="10" defaultColWidth="10.42578125" defaultRowHeight="15" x14ac:dyDescent="0.25"/>
  <cols>
    <col min="1" max="1" width="14.140625" style="99" bestFit="1" customWidth="1"/>
    <col min="2" max="2" width="17.28515625" style="19" bestFit="1" customWidth="1"/>
    <col min="3" max="3" width="23.42578125" style="19" customWidth="1"/>
    <col min="4" max="4" width="15" style="19" customWidth="1"/>
    <col min="5" max="6" width="15" style="28" customWidth="1"/>
    <col min="7" max="7" width="25.140625" style="28" customWidth="1"/>
    <col min="8" max="8" width="40.42578125" style="8" customWidth="1"/>
    <col min="9" max="9" width="13.140625" customWidth="1"/>
    <col min="10" max="10" width="14.85546875" style="19" customWidth="1"/>
    <col min="11" max="11" width="17.85546875" style="28" customWidth="1"/>
    <col min="12" max="12" width="14.7109375" style="28" customWidth="1"/>
    <col min="13" max="15" width="14.42578125" style="28" customWidth="1"/>
    <col min="16" max="16" width="15.7109375" style="163" customWidth="1"/>
    <col min="17" max="17" width="15.7109375" style="28" customWidth="1"/>
    <col min="18" max="18" width="17.28515625" style="28" customWidth="1"/>
    <col min="19" max="19" width="14.42578125" style="28" customWidth="1"/>
    <col min="20" max="20" width="15.85546875" style="28" customWidth="1"/>
    <col min="21" max="21" width="10.42578125" customWidth="1"/>
  </cols>
  <sheetData>
    <row r="1" spans="1:21" ht="17.25" x14ac:dyDescent="0.3">
      <c r="A1" s="90" t="s">
        <v>70</v>
      </c>
      <c r="B1" s="1"/>
      <c r="C1" s="1">
        <v>2022</v>
      </c>
      <c r="D1" s="285"/>
      <c r="E1" s="1"/>
      <c r="F1" s="20"/>
      <c r="G1" s="20"/>
      <c r="H1" s="45" t="s">
        <v>1</v>
      </c>
      <c r="I1" s="54"/>
      <c r="J1" s="1"/>
      <c r="K1" s="73"/>
      <c r="L1" s="78"/>
      <c r="M1" s="106"/>
      <c r="N1" s="27"/>
      <c r="O1" s="27"/>
      <c r="P1" s="27"/>
      <c r="Q1" s="107"/>
      <c r="R1" s="27"/>
      <c r="S1" s="27"/>
      <c r="T1" s="27"/>
      <c r="U1" s="51" t="s">
        <v>2</v>
      </c>
    </row>
    <row r="2" spans="1:21" ht="17.25" x14ac:dyDescent="0.3">
      <c r="A2" s="91"/>
      <c r="B2" s="2"/>
      <c r="C2" s="15"/>
      <c r="D2" s="286"/>
      <c r="E2" s="15"/>
      <c r="F2" s="21"/>
      <c r="G2" s="21"/>
      <c r="H2" s="21"/>
      <c r="I2" s="55"/>
      <c r="J2" s="2"/>
      <c r="K2" s="2"/>
      <c r="L2" s="79"/>
      <c r="M2" s="310" t="s">
        <v>3</v>
      </c>
      <c r="N2" s="311"/>
      <c r="O2" s="310" t="s">
        <v>4</v>
      </c>
      <c r="P2" s="311"/>
      <c r="Q2" s="310" t="s">
        <v>31</v>
      </c>
      <c r="R2" s="311"/>
      <c r="S2" s="79"/>
      <c r="T2" s="79"/>
      <c r="U2" s="79"/>
    </row>
    <row r="3" spans="1:21" s="35" customFormat="1" ht="51.75" x14ac:dyDescent="0.25">
      <c r="A3" s="92" t="s">
        <v>5</v>
      </c>
      <c r="B3" s="22" t="s">
        <v>6</v>
      </c>
      <c r="C3" s="22" t="s">
        <v>28</v>
      </c>
      <c r="D3" s="182" t="s">
        <v>76</v>
      </c>
      <c r="E3" s="22" t="s">
        <v>7</v>
      </c>
      <c r="F3" s="22" t="s">
        <v>8</v>
      </c>
      <c r="G3" s="22" t="s">
        <v>39</v>
      </c>
      <c r="H3" s="22" t="s">
        <v>9</v>
      </c>
      <c r="I3" s="22" t="s">
        <v>10</v>
      </c>
      <c r="J3" s="29" t="s">
        <v>11</v>
      </c>
      <c r="K3" s="30" t="s">
        <v>12</v>
      </c>
      <c r="L3" s="22" t="s">
        <v>6</v>
      </c>
      <c r="M3" s="22" t="s">
        <v>30</v>
      </c>
      <c r="N3" s="31" t="s">
        <v>13</v>
      </c>
      <c r="O3" s="22" t="s">
        <v>14</v>
      </c>
      <c r="P3" s="22" t="s">
        <v>15</v>
      </c>
      <c r="Q3" s="102" t="s">
        <v>16</v>
      </c>
      <c r="R3" s="32" t="s">
        <v>17</v>
      </c>
      <c r="S3" s="33" t="s">
        <v>18</v>
      </c>
      <c r="T3" s="33" t="s">
        <v>19</v>
      </c>
      <c r="U3" s="34" t="s">
        <v>27</v>
      </c>
    </row>
    <row r="4" spans="1:21" x14ac:dyDescent="0.25">
      <c r="A4" s="93"/>
      <c r="B4" s="37"/>
      <c r="C4" s="38"/>
      <c r="D4" s="287"/>
      <c r="E4" s="39"/>
      <c r="F4" s="40"/>
      <c r="G4" s="40"/>
      <c r="H4" s="40"/>
      <c r="I4" s="53"/>
      <c r="J4" s="3"/>
      <c r="K4" s="41"/>
      <c r="L4" s="80"/>
      <c r="M4" s="40"/>
      <c r="N4" s="108"/>
      <c r="O4" s="109"/>
      <c r="P4" s="110"/>
      <c r="Q4" s="111"/>
      <c r="R4" s="112"/>
      <c r="S4" s="113"/>
      <c r="T4" s="114"/>
      <c r="U4" s="115"/>
    </row>
    <row r="5" spans="1:21" x14ac:dyDescent="0.25">
      <c r="A5" s="94" t="s">
        <v>33</v>
      </c>
      <c r="B5" s="62">
        <v>45925</v>
      </c>
      <c r="C5" s="38">
        <v>1</v>
      </c>
      <c r="D5" s="287"/>
      <c r="E5" s="39"/>
      <c r="F5" s="40">
        <v>685</v>
      </c>
      <c r="G5" s="40">
        <v>63</v>
      </c>
      <c r="H5" s="209" t="s">
        <v>41</v>
      </c>
      <c r="I5" s="53" t="s">
        <v>29</v>
      </c>
      <c r="J5" s="3" t="s">
        <v>26</v>
      </c>
      <c r="K5" s="42">
        <v>45901</v>
      </c>
      <c r="L5" s="62">
        <v>45930</v>
      </c>
      <c r="M5" s="40"/>
      <c r="N5" s="116" t="str">
        <f>IF(M5="","",IF(E5&lt;&gt;"",M5-E5,M5-F5))</f>
        <v/>
      </c>
      <c r="O5" s="109"/>
      <c r="P5" s="110" t="str">
        <f>IF(O5="","",IF(E5&lt;&gt;"",O5-E5,O5-F5))</f>
        <v/>
      </c>
      <c r="Q5" s="111">
        <v>2844</v>
      </c>
      <c r="R5" s="112">
        <f>IF(Q5="","",IF(E5&lt;&gt;"",Q5-E5,Q5-F5))</f>
        <v>2159</v>
      </c>
      <c r="S5" s="113"/>
      <c r="T5" s="114"/>
      <c r="U5" s="115" t="str">
        <f>IF(K5&lt;&gt;"","",C5)</f>
        <v/>
      </c>
    </row>
    <row r="6" spans="1:21" x14ac:dyDescent="0.25">
      <c r="A6" s="95"/>
      <c r="B6" s="46"/>
      <c r="C6" s="68"/>
      <c r="D6" s="288"/>
      <c r="E6" s="104"/>
      <c r="F6" s="36"/>
      <c r="G6" s="36"/>
      <c r="H6" s="46"/>
      <c r="I6" s="56"/>
      <c r="J6" s="43"/>
      <c r="K6" s="74"/>
      <c r="L6" s="46"/>
      <c r="M6" s="36"/>
      <c r="N6" s="117"/>
      <c r="O6" s="118"/>
      <c r="P6" s="119"/>
      <c r="Q6" s="120"/>
      <c r="R6" s="121"/>
      <c r="S6" s="122"/>
      <c r="T6" s="123"/>
      <c r="U6" s="124"/>
    </row>
    <row r="7" spans="1:21" x14ac:dyDescent="0.25">
      <c r="A7" s="96"/>
      <c r="B7" s="63"/>
      <c r="C7" s="69"/>
      <c r="D7" s="289"/>
      <c r="E7" s="105"/>
      <c r="F7" s="23"/>
      <c r="G7" s="86"/>
      <c r="H7" s="47"/>
      <c r="I7" s="57"/>
      <c r="J7" s="11"/>
      <c r="K7" s="75"/>
      <c r="L7" s="81"/>
      <c r="M7" s="125"/>
      <c r="N7" s="126"/>
      <c r="O7" s="127"/>
      <c r="P7" s="128"/>
      <c r="Q7" s="129"/>
      <c r="R7" s="130"/>
      <c r="S7" s="131"/>
      <c r="T7" s="132"/>
      <c r="U7" s="133"/>
    </row>
    <row r="8" spans="1:21" x14ac:dyDescent="0.25">
      <c r="A8" s="97"/>
      <c r="B8" s="48"/>
      <c r="C8" s="70"/>
      <c r="D8" s="70"/>
      <c r="E8" s="16"/>
      <c r="F8" s="24"/>
      <c r="G8" s="24"/>
      <c r="H8" s="48"/>
      <c r="I8" s="9"/>
      <c r="J8" s="10"/>
      <c r="K8" s="76"/>
      <c r="L8" s="82"/>
      <c r="M8" s="134"/>
      <c r="N8" s="135"/>
      <c r="O8" s="136"/>
      <c r="P8" s="137"/>
      <c r="Q8" s="138"/>
      <c r="R8" s="139"/>
      <c r="S8" s="140"/>
      <c r="T8" s="141"/>
      <c r="U8" s="142"/>
    </row>
    <row r="9" spans="1:21" x14ac:dyDescent="0.25">
      <c r="A9" s="94"/>
      <c r="B9" s="64"/>
      <c r="C9" s="12"/>
      <c r="D9" s="290"/>
      <c r="E9" s="13"/>
      <c r="F9" s="14"/>
      <c r="G9" s="87"/>
      <c r="H9" s="49"/>
      <c r="I9" s="4"/>
      <c r="J9" s="3"/>
      <c r="K9" s="60"/>
      <c r="L9" s="61"/>
      <c r="M9" s="40"/>
      <c r="N9" s="116"/>
      <c r="O9" s="109"/>
      <c r="P9" s="110"/>
      <c r="Q9" s="111"/>
      <c r="R9" s="112"/>
      <c r="S9" s="143"/>
      <c r="T9" s="144"/>
      <c r="U9" s="115"/>
    </row>
    <row r="10" spans="1:21" x14ac:dyDescent="0.25">
      <c r="A10" s="94"/>
      <c r="B10" s="65"/>
      <c r="C10" s="71"/>
      <c r="D10" s="291"/>
      <c r="E10" s="13"/>
      <c r="F10" s="14"/>
      <c r="G10" s="87"/>
      <c r="H10" s="49"/>
      <c r="I10" s="4"/>
      <c r="J10" s="3"/>
      <c r="K10" s="59"/>
      <c r="L10" s="61"/>
      <c r="M10" s="145"/>
      <c r="N10" s="146"/>
      <c r="O10" s="147"/>
      <c r="P10" s="148"/>
      <c r="Q10" s="149"/>
      <c r="R10" s="150"/>
      <c r="S10" s="151"/>
      <c r="T10" s="152"/>
      <c r="U10" s="115"/>
    </row>
    <row r="11" spans="1:21" x14ac:dyDescent="0.25">
      <c r="A11" s="94"/>
      <c r="B11" s="65"/>
      <c r="C11" s="71"/>
      <c r="D11" s="291"/>
      <c r="E11" s="13"/>
      <c r="F11" s="14"/>
      <c r="G11" s="87"/>
      <c r="H11" s="49"/>
      <c r="I11" s="4"/>
      <c r="J11" s="3"/>
      <c r="K11" s="59"/>
      <c r="L11" s="61"/>
      <c r="M11" s="145"/>
      <c r="N11" s="146"/>
      <c r="O11" s="147"/>
      <c r="P11" s="148"/>
      <c r="Q11" s="149"/>
      <c r="R11" s="150"/>
      <c r="S11" s="151"/>
      <c r="T11" s="152"/>
      <c r="U11" s="115"/>
    </row>
    <row r="12" spans="1:21" x14ac:dyDescent="0.25">
      <c r="A12" s="94"/>
      <c r="B12" s="65"/>
      <c r="C12" s="71"/>
      <c r="D12" s="291"/>
      <c r="E12" s="13"/>
      <c r="F12" s="14"/>
      <c r="G12" s="87"/>
      <c r="H12" s="49"/>
      <c r="I12" s="4"/>
      <c r="J12" s="3"/>
      <c r="K12" s="59"/>
      <c r="L12" s="61"/>
      <c r="M12" s="145"/>
      <c r="N12" s="146"/>
      <c r="O12" s="147"/>
      <c r="P12" s="148"/>
      <c r="Q12" s="149"/>
      <c r="R12" s="150"/>
      <c r="S12" s="151"/>
      <c r="T12" s="152"/>
      <c r="U12" s="115"/>
    </row>
    <row r="13" spans="1:21" x14ac:dyDescent="0.25">
      <c r="A13" s="98"/>
      <c r="B13" s="66"/>
      <c r="C13" s="72"/>
      <c r="D13" s="292"/>
      <c r="E13" s="17"/>
      <c r="F13" s="25"/>
      <c r="G13" s="88"/>
      <c r="H13" s="50"/>
      <c r="I13" s="58"/>
      <c r="J13" s="5"/>
      <c r="K13" s="44"/>
      <c r="L13" s="83"/>
      <c r="M13" s="153"/>
      <c r="N13" s="154"/>
      <c r="O13" s="155"/>
      <c r="P13" s="156"/>
      <c r="Q13" s="157"/>
      <c r="R13" s="158"/>
      <c r="S13" s="159"/>
      <c r="T13" s="160"/>
      <c r="U13" s="161"/>
    </row>
    <row r="14" spans="1:21" x14ac:dyDescent="0.25">
      <c r="A14" s="101"/>
      <c r="B14" s="67"/>
      <c r="C14" s="18"/>
      <c r="D14" s="293"/>
      <c r="E14" s="18">
        <f>SUM(E5:E12)</f>
        <v>0</v>
      </c>
      <c r="F14" s="18">
        <f>SUM(F5:F12)</f>
        <v>685</v>
      </c>
      <c r="G14" s="18">
        <f>SUM(G5:G12)</f>
        <v>63</v>
      </c>
      <c r="H14" s="171"/>
      <c r="I14" s="7"/>
      <c r="J14" s="6"/>
      <c r="K14" s="77"/>
      <c r="L14" s="84"/>
      <c r="M14" s="26">
        <f>SUM(M4:M13)</f>
        <v>0</v>
      </c>
      <c r="N14" s="26">
        <f t="shared" ref="N14:U14" si="0">SUM(N4:N13)</f>
        <v>0</v>
      </c>
      <c r="O14" s="26">
        <f t="shared" si="0"/>
        <v>0</v>
      </c>
      <c r="P14" s="26">
        <f t="shared" si="0"/>
        <v>0</v>
      </c>
      <c r="Q14" s="26">
        <f t="shared" si="0"/>
        <v>2844</v>
      </c>
      <c r="R14" s="26">
        <f t="shared" si="0"/>
        <v>2159</v>
      </c>
      <c r="S14" s="26">
        <f t="shared" si="0"/>
        <v>0</v>
      </c>
      <c r="T14" s="26">
        <f t="shared" si="0"/>
        <v>0</v>
      </c>
      <c r="U14" s="26">
        <f t="shared" si="0"/>
        <v>0</v>
      </c>
    </row>
    <row r="15" spans="1:21" ht="17.25" x14ac:dyDescent="0.25">
      <c r="A15" s="100"/>
      <c r="B15" s="168"/>
      <c r="C15" s="103"/>
      <c r="K15" s="85" t="s">
        <v>44</v>
      </c>
      <c r="L15" s="162">
        <f>M14-N14</f>
        <v>0</v>
      </c>
      <c r="N15" s="163">
        <f>O14-P14</f>
        <v>0</v>
      </c>
      <c r="P15" s="164">
        <f>Q14</f>
        <v>2844</v>
      </c>
      <c r="R15" s="165">
        <f>S14-T14</f>
        <v>0</v>
      </c>
    </row>
    <row r="16" spans="1:21" x14ac:dyDescent="0.25">
      <c r="A16" s="100"/>
      <c r="B16" s="309"/>
      <c r="C16" s="309"/>
      <c r="K16" s="52" t="s">
        <v>22</v>
      </c>
      <c r="L16" s="89">
        <f>N14</f>
        <v>0</v>
      </c>
      <c r="N16" s="89">
        <f>P14</f>
        <v>0</v>
      </c>
      <c r="O16" s="28" t="s">
        <v>23</v>
      </c>
      <c r="P16" s="163">
        <f>R14</f>
        <v>2159</v>
      </c>
    </row>
    <row r="17" spans="1:20" ht="17.25" x14ac:dyDescent="0.25">
      <c r="A17" s="100"/>
      <c r="K17" s="85" t="s">
        <v>24</v>
      </c>
      <c r="L17" s="162">
        <f>L16/1.2</f>
        <v>0</v>
      </c>
      <c r="M17" s="162"/>
      <c r="N17" s="162">
        <f>N16/1.2</f>
        <v>0</v>
      </c>
    </row>
    <row r="18" spans="1:20" ht="17.25" x14ac:dyDescent="0.25">
      <c r="A18" s="100"/>
      <c r="K18" s="52" t="s">
        <v>25</v>
      </c>
      <c r="L18" s="169">
        <f>L17*20/100</f>
        <v>0</v>
      </c>
      <c r="M18" s="169"/>
      <c r="N18" s="169">
        <f t="shared" ref="N18" si="1">N17*20/100</f>
        <v>0</v>
      </c>
      <c r="O18" s="170"/>
    </row>
    <row r="19" spans="1:20" ht="17.25" x14ac:dyDescent="0.25">
      <c r="A19" s="100"/>
      <c r="K19" s="85" t="s">
        <v>43</v>
      </c>
      <c r="L19" s="162">
        <f>L16+P16+R16+L18</f>
        <v>2159</v>
      </c>
    </row>
    <row r="20" spans="1:20" ht="18" thickBot="1" x14ac:dyDescent="0.3">
      <c r="K20" s="85"/>
      <c r="L20" s="162"/>
    </row>
    <row r="21" spans="1:20" ht="19.5" thickTop="1" x14ac:dyDescent="0.25">
      <c r="B21" s="312" t="s">
        <v>83</v>
      </c>
      <c r="C21" s="313"/>
      <c r="D21" s="314"/>
      <c r="K21" s="85"/>
      <c r="L21" s="162"/>
    </row>
    <row r="22" spans="1:20" ht="17.25" x14ac:dyDescent="0.25">
      <c r="B22" s="275"/>
      <c r="C22" s="276"/>
      <c r="D22" s="277"/>
      <c r="K22" s="85"/>
      <c r="L22" s="162"/>
    </row>
    <row r="23" spans="1:20" ht="17.25" x14ac:dyDescent="0.25">
      <c r="B23" s="278">
        <v>607090</v>
      </c>
      <c r="C23" s="280" t="s">
        <v>78</v>
      </c>
      <c r="D23" s="282">
        <f>SUMIF(H4:H13,"Lot Or  18 K - 18 K (750/1000)",F4:F13)</f>
        <v>685</v>
      </c>
      <c r="E23" s="296" t="s">
        <v>84</v>
      </c>
      <c r="K23" s="85"/>
      <c r="L23" s="162"/>
    </row>
    <row r="24" spans="1:20" ht="17.25" x14ac:dyDescent="0.25">
      <c r="B24" s="278">
        <v>607190</v>
      </c>
      <c r="C24" s="280" t="s">
        <v>79</v>
      </c>
      <c r="D24" s="282">
        <f>SUMIF(H4:H13,"Lot Argent",F4:F13)</f>
        <v>0</v>
      </c>
      <c r="E24" s="295">
        <f>SUM(D23:D24)</f>
        <v>685</v>
      </c>
      <c r="K24" s="85"/>
      <c r="L24" s="162"/>
    </row>
    <row r="25" spans="1:20" x14ac:dyDescent="0.25">
      <c r="B25" s="278"/>
      <c r="C25" s="280"/>
      <c r="D25" s="283"/>
      <c r="E25" s="297" t="s">
        <v>85</v>
      </c>
      <c r="I25" s="28"/>
      <c r="J25" s="28"/>
      <c r="K25"/>
      <c r="L25"/>
      <c r="M25"/>
      <c r="N25"/>
      <c r="O25"/>
      <c r="P25"/>
      <c r="Q25"/>
      <c r="R25"/>
      <c r="S25"/>
      <c r="T25"/>
    </row>
    <row r="26" spans="1:20" x14ac:dyDescent="0.25">
      <c r="B26" s="278">
        <v>707090</v>
      </c>
      <c r="C26" s="280" t="s">
        <v>80</v>
      </c>
      <c r="D26" s="282">
        <f>P15</f>
        <v>2844</v>
      </c>
      <c r="E26" s="299">
        <f>D26-D23</f>
        <v>2159</v>
      </c>
      <c r="I26" s="28"/>
      <c r="J26" s="28"/>
      <c r="K26"/>
      <c r="L26"/>
      <c r="M26"/>
      <c r="N26"/>
      <c r="O26"/>
      <c r="P26"/>
      <c r="Q26"/>
      <c r="R26"/>
      <c r="S26"/>
      <c r="T26"/>
    </row>
    <row r="27" spans="1:20" x14ac:dyDescent="0.25">
      <c r="B27" s="278">
        <v>707100</v>
      </c>
      <c r="C27" s="280" t="s">
        <v>81</v>
      </c>
      <c r="D27" s="282">
        <f>O14-P14</f>
        <v>0</v>
      </c>
      <c r="E27" s="300"/>
      <c r="F27" s="308" t="s">
        <v>92</v>
      </c>
      <c r="I27" s="166"/>
      <c r="J27" s="166"/>
      <c r="K27"/>
      <c r="L27"/>
      <c r="M27"/>
      <c r="N27"/>
      <c r="O27"/>
      <c r="P27"/>
      <c r="Q27"/>
      <c r="R27"/>
      <c r="S27"/>
      <c r="T27"/>
    </row>
    <row r="28" spans="1:20" ht="15.75" thickBot="1" x14ac:dyDescent="0.3">
      <c r="B28" s="279">
        <v>701190</v>
      </c>
      <c r="C28" s="281" t="s">
        <v>82</v>
      </c>
      <c r="D28" s="284">
        <f>ROUND(P14/1.2,2)</f>
        <v>0</v>
      </c>
      <c r="E28" s="295">
        <f>D28</f>
        <v>0</v>
      </c>
      <c r="F28" s="307">
        <f>ROUND(E28*0.2,2)</f>
        <v>0</v>
      </c>
      <c r="I28" s="28"/>
      <c r="J28" s="28"/>
      <c r="K28"/>
      <c r="L28"/>
      <c r="M28"/>
      <c r="N28"/>
      <c r="O28"/>
      <c r="P28"/>
      <c r="Q28"/>
      <c r="R28"/>
      <c r="S28"/>
      <c r="T28"/>
    </row>
    <row r="29" spans="1:20" ht="15.75" thickTop="1" x14ac:dyDescent="0.25">
      <c r="C29" s="305" t="s">
        <v>90</v>
      </c>
      <c r="D29" s="306">
        <f>SUM(D26:D28)</f>
        <v>2844</v>
      </c>
      <c r="I29" s="28"/>
      <c r="J29" s="167"/>
      <c r="K29"/>
      <c r="L29"/>
      <c r="M29"/>
      <c r="N29"/>
      <c r="O29"/>
      <c r="P29"/>
      <c r="Q29"/>
      <c r="R29"/>
      <c r="S29"/>
      <c r="T29"/>
    </row>
    <row r="30" spans="1:20" x14ac:dyDescent="0.25">
      <c r="D30" s="302" t="s">
        <v>86</v>
      </c>
      <c r="E30" s="301">
        <f>SUM(E26:E28)</f>
        <v>2159</v>
      </c>
      <c r="F30" s="303">
        <f>E30/SUM(D26:D28)</f>
        <v>0.75914205344585095</v>
      </c>
      <c r="I30" s="167"/>
      <c r="J30" s="28"/>
      <c r="K30"/>
      <c r="L30"/>
      <c r="M30"/>
      <c r="N30"/>
      <c r="O30"/>
      <c r="P30"/>
      <c r="Q30"/>
      <c r="R30"/>
      <c r="S30"/>
      <c r="T30"/>
    </row>
    <row r="31" spans="1:20" x14ac:dyDescent="0.25">
      <c r="I31" s="28"/>
      <c r="J31" s="28"/>
      <c r="K31"/>
      <c r="L31"/>
      <c r="M31"/>
      <c r="N31"/>
      <c r="O31"/>
      <c r="P31"/>
      <c r="Q31"/>
      <c r="R31"/>
      <c r="S31"/>
      <c r="T31"/>
    </row>
    <row r="32" spans="1:20" x14ac:dyDescent="0.25">
      <c r="I32" s="28"/>
      <c r="J32" s="28"/>
      <c r="K32"/>
      <c r="L32"/>
      <c r="M32"/>
      <c r="N32"/>
      <c r="O32"/>
      <c r="P32"/>
      <c r="Q32"/>
      <c r="R32"/>
      <c r="S32"/>
      <c r="T32"/>
    </row>
    <row r="33" spans="9:20" x14ac:dyDescent="0.25">
      <c r="I33" s="28"/>
      <c r="J33" s="28"/>
      <c r="K33"/>
      <c r="L33"/>
      <c r="M33"/>
      <c r="N33"/>
      <c r="O33"/>
      <c r="P33"/>
      <c r="Q33"/>
      <c r="R33"/>
      <c r="S33"/>
      <c r="T33"/>
    </row>
    <row r="34" spans="9:20" x14ac:dyDescent="0.25">
      <c r="I34" s="28"/>
      <c r="J34" s="28"/>
      <c r="K34"/>
      <c r="L34"/>
      <c r="M34"/>
      <c r="N34"/>
      <c r="O34"/>
      <c r="P34"/>
      <c r="Q34"/>
      <c r="R34"/>
      <c r="S34"/>
      <c r="T34"/>
    </row>
    <row r="35" spans="9:20" x14ac:dyDescent="0.25">
      <c r="I35" s="28"/>
      <c r="J35" s="28"/>
      <c r="K35"/>
      <c r="L35"/>
      <c r="M35"/>
      <c r="N35"/>
      <c r="O35"/>
      <c r="P35"/>
      <c r="Q35"/>
      <c r="R35"/>
      <c r="S35"/>
      <c r="T35"/>
    </row>
    <row r="36" spans="9:20" x14ac:dyDescent="0.25">
      <c r="I36" s="28"/>
      <c r="J36" s="28"/>
      <c r="K36"/>
      <c r="L36"/>
      <c r="M36"/>
      <c r="N36"/>
      <c r="O36"/>
      <c r="P36"/>
      <c r="Q36"/>
      <c r="R36"/>
      <c r="S36"/>
      <c r="T36"/>
    </row>
    <row r="37" spans="9:20" x14ac:dyDescent="0.25">
      <c r="I37" s="28"/>
      <c r="J37" s="28"/>
      <c r="K37"/>
      <c r="L37"/>
      <c r="M37"/>
      <c r="N37"/>
      <c r="O37"/>
      <c r="P37"/>
      <c r="Q37"/>
      <c r="R37"/>
      <c r="S37"/>
      <c r="T37"/>
    </row>
    <row r="38" spans="9:20" x14ac:dyDescent="0.25">
      <c r="I38" s="28"/>
      <c r="J38" s="28"/>
      <c r="K38"/>
      <c r="L38"/>
      <c r="M38"/>
      <c r="N38"/>
      <c r="O38"/>
      <c r="P38"/>
      <c r="Q38"/>
      <c r="R38"/>
      <c r="S38"/>
      <c r="T38"/>
    </row>
    <row r="39" spans="9:20" x14ac:dyDescent="0.25">
      <c r="I39" s="28"/>
      <c r="J39" s="28"/>
      <c r="K39"/>
      <c r="L39"/>
      <c r="M39"/>
      <c r="N39"/>
      <c r="O39"/>
      <c r="P39"/>
      <c r="Q39"/>
      <c r="R39"/>
      <c r="S39"/>
      <c r="T39"/>
    </row>
    <row r="40" spans="9:20" x14ac:dyDescent="0.25">
      <c r="I40" s="28"/>
      <c r="J40" s="28"/>
      <c r="K40"/>
      <c r="L40"/>
      <c r="M40"/>
      <c r="N40"/>
      <c r="O40"/>
      <c r="P40"/>
      <c r="Q40"/>
      <c r="R40"/>
      <c r="S40"/>
      <c r="T40"/>
    </row>
    <row r="41" spans="9:20" x14ac:dyDescent="0.25">
      <c r="I41" s="28"/>
      <c r="J41" s="28"/>
      <c r="K41"/>
      <c r="L41"/>
      <c r="M41"/>
      <c r="N41"/>
      <c r="O41"/>
      <c r="P41"/>
      <c r="Q41"/>
      <c r="R41"/>
      <c r="S41"/>
      <c r="T41"/>
    </row>
    <row r="42" spans="9:20" x14ac:dyDescent="0.25">
      <c r="I42" s="28"/>
      <c r="J42" s="28"/>
      <c r="K42"/>
      <c r="L42"/>
      <c r="M42"/>
      <c r="N42"/>
      <c r="O42"/>
      <c r="P42"/>
      <c r="Q42"/>
      <c r="R42"/>
      <c r="S42"/>
      <c r="T42"/>
    </row>
    <row r="43" spans="9:20" x14ac:dyDescent="0.25">
      <c r="I43" s="28"/>
      <c r="J43" s="28"/>
      <c r="K43"/>
      <c r="L43"/>
      <c r="M43"/>
      <c r="N43"/>
      <c r="O43"/>
      <c r="P43"/>
      <c r="Q43"/>
      <c r="R43"/>
      <c r="S43"/>
      <c r="T43"/>
    </row>
  </sheetData>
  <mergeCells count="5">
    <mergeCell ref="B16:C16"/>
    <mergeCell ref="M2:N2"/>
    <mergeCell ref="O2:P2"/>
    <mergeCell ref="Q2:R2"/>
    <mergeCell ref="B21:D21"/>
  </mergeCells>
  <dataValidations count="1">
    <dataValidation type="list" allowBlank="1" showInputMessage="1" showErrorMessage="1" sqref="J5 J9:J12" xr:uid="{00000000-0002-0000-0000-000000000000}">
      <formula1>Mode</formula1>
    </dataValidation>
  </dataValidations>
  <pageMargins left="0.7" right="0.7" top="0.75" bottom="0.75" header="0.3" footer="0.3"/>
  <pageSetup paperSize="8" scale="35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U92"/>
  <sheetViews>
    <sheetView topLeftCell="A52" workbookViewId="0">
      <selection activeCell="F64" sqref="F64:F65"/>
    </sheetView>
  </sheetViews>
  <sheetFormatPr baseColWidth="10" defaultColWidth="10.42578125" defaultRowHeight="15" x14ac:dyDescent="0.25"/>
  <cols>
    <col min="1" max="1" width="14.140625" style="99" bestFit="1" customWidth="1"/>
    <col min="2" max="2" width="14.85546875" style="19" customWidth="1"/>
    <col min="3" max="3" width="23.28515625" style="19" bestFit="1" customWidth="1"/>
    <col min="4" max="5" width="15" style="19" customWidth="1"/>
    <col min="6" max="6" width="15" style="28" customWidth="1"/>
    <col min="7" max="7" width="7.42578125" style="28" bestFit="1" customWidth="1"/>
    <col min="8" max="8" width="37" style="28" customWidth="1"/>
    <col min="9" max="9" width="9.85546875" style="8" customWidth="1"/>
    <col min="10" max="10" width="13.140625" customWidth="1"/>
    <col min="11" max="11" width="14.85546875" style="19" customWidth="1"/>
    <col min="12" max="12" width="17.85546875" style="28" customWidth="1"/>
    <col min="13" max="13" width="14.7109375" style="28" customWidth="1"/>
    <col min="14" max="16" width="14.42578125" style="28" customWidth="1"/>
    <col min="17" max="17" width="15.7109375" style="163" customWidth="1"/>
    <col min="18" max="18" width="15.7109375" style="28" customWidth="1"/>
    <col min="19" max="19" width="17.28515625" style="28" customWidth="1"/>
    <col min="20" max="20" width="14.42578125" style="28" customWidth="1"/>
    <col min="21" max="21" width="15.85546875" style="28" customWidth="1"/>
    <col min="22" max="22" width="10.42578125" customWidth="1"/>
  </cols>
  <sheetData>
    <row r="1" spans="1:21" ht="17.25" x14ac:dyDescent="0.3">
      <c r="A1" s="90" t="s">
        <v>0</v>
      </c>
      <c r="B1" s="1"/>
      <c r="C1" s="1">
        <v>2022</v>
      </c>
      <c r="D1" s="1"/>
      <c r="E1" s="1"/>
      <c r="F1" s="20"/>
      <c r="G1" s="20"/>
      <c r="H1" s="45" t="s">
        <v>1</v>
      </c>
      <c r="I1" s="54"/>
      <c r="J1" s="1"/>
      <c r="K1" s="73"/>
      <c r="L1" s="78"/>
      <c r="M1" s="106"/>
      <c r="N1" s="27"/>
      <c r="O1" s="27"/>
      <c r="P1" s="27"/>
      <c r="Q1" s="107"/>
      <c r="R1" s="27"/>
      <c r="S1" s="27"/>
      <c r="T1" s="27"/>
      <c r="U1" s="51" t="s">
        <v>2</v>
      </c>
    </row>
    <row r="2" spans="1:21" ht="17.25" x14ac:dyDescent="0.3">
      <c r="A2" s="91"/>
      <c r="B2" s="2"/>
      <c r="C2" s="15"/>
      <c r="D2" s="15"/>
      <c r="E2" s="15"/>
      <c r="F2" s="21"/>
      <c r="G2" s="21"/>
      <c r="H2" s="21"/>
      <c r="I2" s="55"/>
      <c r="J2" s="2"/>
      <c r="K2" s="2"/>
      <c r="L2" s="79"/>
      <c r="M2" s="310" t="s">
        <v>3</v>
      </c>
      <c r="N2" s="311"/>
      <c r="O2" s="310" t="s">
        <v>4</v>
      </c>
      <c r="P2" s="311"/>
      <c r="Q2" s="310" t="s">
        <v>31</v>
      </c>
      <c r="R2" s="311"/>
      <c r="S2" s="79"/>
      <c r="T2" s="79"/>
      <c r="U2" s="79"/>
    </row>
    <row r="3" spans="1:21" s="35" customFormat="1" ht="51.75" x14ac:dyDescent="0.25">
      <c r="A3" s="181" t="s">
        <v>5</v>
      </c>
      <c r="B3" s="182" t="s">
        <v>6</v>
      </c>
      <c r="C3" s="182" t="s">
        <v>28</v>
      </c>
      <c r="D3" s="182" t="s">
        <v>76</v>
      </c>
      <c r="E3" s="182" t="s">
        <v>7</v>
      </c>
      <c r="F3" s="182" t="s">
        <v>8</v>
      </c>
      <c r="G3" s="182" t="s">
        <v>39</v>
      </c>
      <c r="H3" s="182" t="s">
        <v>9</v>
      </c>
      <c r="I3" s="182" t="s">
        <v>10</v>
      </c>
      <c r="J3" s="183" t="s">
        <v>11</v>
      </c>
      <c r="K3" s="184" t="s">
        <v>12</v>
      </c>
      <c r="L3" s="182" t="s">
        <v>6</v>
      </c>
      <c r="M3" s="182" t="s">
        <v>30</v>
      </c>
      <c r="N3" s="185" t="s">
        <v>13</v>
      </c>
      <c r="O3" s="182" t="s">
        <v>14</v>
      </c>
      <c r="P3" s="182" t="s">
        <v>15</v>
      </c>
      <c r="Q3" s="186" t="s">
        <v>16</v>
      </c>
      <c r="R3" s="187" t="s">
        <v>17</v>
      </c>
      <c r="S3" s="188" t="s">
        <v>18</v>
      </c>
      <c r="T3" s="188" t="s">
        <v>19</v>
      </c>
      <c r="U3" s="182" t="s">
        <v>27</v>
      </c>
    </row>
    <row r="4" spans="1:21" x14ac:dyDescent="0.25">
      <c r="A4" s="192"/>
      <c r="B4" s="193"/>
      <c r="C4" s="194"/>
      <c r="D4" s="194"/>
      <c r="E4" s="195"/>
      <c r="F4" s="196"/>
      <c r="G4" s="196"/>
      <c r="H4" s="196"/>
      <c r="I4" s="197"/>
      <c r="J4" s="198"/>
      <c r="K4" s="193"/>
      <c r="L4" s="199"/>
      <c r="M4" s="196"/>
      <c r="N4" s="200"/>
      <c r="O4" s="201"/>
      <c r="P4" s="201"/>
      <c r="Q4" s="202"/>
      <c r="R4" s="203"/>
      <c r="S4" s="204"/>
      <c r="T4" s="205"/>
      <c r="U4" s="206"/>
    </row>
    <row r="5" spans="1:21" x14ac:dyDescent="0.25">
      <c r="A5" s="94"/>
      <c r="B5" s="207"/>
      <c r="C5" s="208"/>
      <c r="D5" s="208"/>
      <c r="E5" s="13"/>
      <c r="F5" s="14"/>
      <c r="G5" s="14"/>
      <c r="H5" s="209" t="s">
        <v>41</v>
      </c>
      <c r="I5" s="269" t="str">
        <f t="shared" ref="I5:I8" si="0">CONCATENATE(A5,"/",2025)</f>
        <v>/2025</v>
      </c>
      <c r="J5" s="210" t="s">
        <v>26</v>
      </c>
      <c r="K5" s="211"/>
      <c r="L5" s="62"/>
      <c r="M5" s="40"/>
      <c r="N5" s="116" t="str">
        <f>IF(M5="","",IF(E5&lt;&gt;"",M5-E5,M5-F5))</f>
        <v/>
      </c>
      <c r="O5" s="212"/>
      <c r="P5" s="212" t="str">
        <f>IF(O5="","",IF(E5&lt;&gt;"",O5-E5,O5-F5))</f>
        <v/>
      </c>
      <c r="Q5" s="111"/>
      <c r="R5" s="112"/>
      <c r="S5" s="213"/>
      <c r="T5" s="213"/>
      <c r="U5" s="189">
        <f t="shared" ref="U5:U8" si="1">IF(K5&lt;&gt;"","",C5)</f>
        <v>0</v>
      </c>
    </row>
    <row r="6" spans="1:21" x14ac:dyDescent="0.25">
      <c r="A6" s="94"/>
      <c r="B6" s="214"/>
      <c r="C6" s="215"/>
      <c r="D6" s="215"/>
      <c r="E6" s="13"/>
      <c r="F6" s="14"/>
      <c r="G6" s="14"/>
      <c r="H6" s="209" t="s">
        <v>41</v>
      </c>
      <c r="I6" s="269" t="str">
        <f t="shared" si="0"/>
        <v>/2025</v>
      </c>
      <c r="J6" s="210" t="s">
        <v>26</v>
      </c>
      <c r="K6" s="214"/>
      <c r="L6" s="62"/>
      <c r="M6" s="40"/>
      <c r="N6" s="216"/>
      <c r="O6" s="217"/>
      <c r="P6" s="217"/>
      <c r="Q6" s="111"/>
      <c r="R6" s="218"/>
      <c r="S6" s="219"/>
      <c r="T6" s="219"/>
      <c r="U6" s="189">
        <f t="shared" si="1"/>
        <v>0</v>
      </c>
    </row>
    <row r="7" spans="1:21" x14ac:dyDescent="0.25">
      <c r="A7" s="94"/>
      <c r="B7" s="214"/>
      <c r="C7" s="215"/>
      <c r="D7" s="215"/>
      <c r="E7" s="13"/>
      <c r="F7" s="14"/>
      <c r="G7" s="14"/>
      <c r="H7" s="209" t="s">
        <v>41</v>
      </c>
      <c r="I7" s="269" t="str">
        <f t="shared" si="0"/>
        <v>/2025</v>
      </c>
      <c r="J7" s="210" t="s">
        <v>26</v>
      </c>
      <c r="K7" s="214"/>
      <c r="L7" s="62"/>
      <c r="M7" s="40"/>
      <c r="N7" s="216"/>
      <c r="O7" s="217"/>
      <c r="P7" s="217"/>
      <c r="Q7" s="111"/>
      <c r="R7" s="218"/>
      <c r="S7" s="219"/>
      <c r="T7" s="219"/>
      <c r="U7" s="189">
        <f t="shared" si="1"/>
        <v>0</v>
      </c>
    </row>
    <row r="8" spans="1:21" x14ac:dyDescent="0.25">
      <c r="A8" s="94"/>
      <c r="B8" s="214"/>
      <c r="C8" s="215"/>
      <c r="D8" s="215"/>
      <c r="E8" s="13"/>
      <c r="F8" s="14"/>
      <c r="G8" s="14"/>
      <c r="H8" s="209" t="s">
        <v>41</v>
      </c>
      <c r="I8" s="269" t="str">
        <f t="shared" si="0"/>
        <v>/2025</v>
      </c>
      <c r="J8" s="210" t="s">
        <v>26</v>
      </c>
      <c r="K8" s="214"/>
      <c r="L8" s="62"/>
      <c r="M8" s="40"/>
      <c r="N8" s="216"/>
      <c r="O8" s="217"/>
      <c r="P8" s="217"/>
      <c r="Q8" s="111"/>
      <c r="R8" s="218"/>
      <c r="S8" s="219"/>
      <c r="T8" s="219"/>
      <c r="U8" s="189">
        <f t="shared" si="1"/>
        <v>0</v>
      </c>
    </row>
    <row r="9" spans="1:21" x14ac:dyDescent="0.25">
      <c r="A9" s="95"/>
      <c r="B9" s="220"/>
      <c r="C9" s="221"/>
      <c r="D9" s="221"/>
      <c r="E9" s="172"/>
      <c r="F9" s="173"/>
      <c r="G9" s="173"/>
      <c r="H9" s="222"/>
      <c r="I9" s="223"/>
      <c r="J9" s="223"/>
      <c r="K9" s="220"/>
      <c r="L9" s="224"/>
      <c r="M9" s="36"/>
      <c r="N9" s="225"/>
      <c r="O9" s="226"/>
      <c r="P9" s="226"/>
      <c r="Q9" s="120"/>
      <c r="R9" s="227"/>
      <c r="S9" s="228"/>
      <c r="T9" s="228"/>
      <c r="U9" s="189"/>
    </row>
    <row r="10" spans="1:21" x14ac:dyDescent="0.25">
      <c r="A10" s="229"/>
      <c r="B10" s="230"/>
      <c r="C10" s="231"/>
      <c r="D10" s="231"/>
      <c r="E10" s="270" t="s">
        <v>73</v>
      </c>
      <c r="F10" s="271">
        <f>SUM(F5:F9)</f>
        <v>0</v>
      </c>
      <c r="G10" s="271">
        <f>SUM(G5:G9)</f>
        <v>0</v>
      </c>
      <c r="H10" s="232"/>
      <c r="I10" s="233"/>
      <c r="J10" s="233"/>
      <c r="K10" s="230"/>
      <c r="L10" s="234"/>
      <c r="M10" s="235"/>
      <c r="N10" s="236"/>
      <c r="O10" s="237"/>
      <c r="P10" s="237"/>
      <c r="Q10" s="238"/>
      <c r="R10" s="239"/>
      <c r="S10" s="240"/>
      <c r="T10" s="240"/>
      <c r="U10" s="241"/>
    </row>
    <row r="11" spans="1:21" x14ac:dyDescent="0.25">
      <c r="A11" s="242"/>
      <c r="B11" s="243"/>
      <c r="C11" s="244"/>
      <c r="D11" s="244"/>
      <c r="E11" s="174"/>
      <c r="F11" s="175"/>
      <c r="G11" s="175"/>
      <c r="H11" s="245"/>
      <c r="I11" s="246"/>
      <c r="J11" s="246"/>
      <c r="K11" s="243"/>
      <c r="L11" s="247"/>
      <c r="M11" s="248"/>
      <c r="N11" s="249"/>
      <c r="O11" s="250"/>
      <c r="P11" s="250"/>
      <c r="Q11" s="251"/>
      <c r="R11" s="252"/>
      <c r="S11" s="253"/>
      <c r="T11" s="253"/>
      <c r="U11" s="189"/>
    </row>
    <row r="12" spans="1:21" x14ac:dyDescent="0.25">
      <c r="A12" s="95"/>
      <c r="B12" s="220"/>
      <c r="C12" s="221"/>
      <c r="D12" s="221"/>
      <c r="E12" s="172"/>
      <c r="F12" s="173"/>
      <c r="G12" s="173"/>
      <c r="H12" s="209" t="s">
        <v>41</v>
      </c>
      <c r="I12" s="269" t="str">
        <f t="shared" ref="I12:I17" si="2">CONCATENATE(A12,"/",2025)</f>
        <v>/2025</v>
      </c>
      <c r="J12" s="223" t="s">
        <v>26</v>
      </c>
      <c r="K12" s="220"/>
      <c r="L12" s="224"/>
      <c r="M12" s="36"/>
      <c r="N12" s="225"/>
      <c r="O12" s="226"/>
      <c r="P12" s="226"/>
      <c r="Q12" s="120"/>
      <c r="R12" s="227"/>
      <c r="S12" s="228"/>
      <c r="T12" s="228"/>
      <c r="U12" s="189">
        <f t="shared" ref="U12:U17" si="3">IF(K12&lt;&gt;"","",C12)</f>
        <v>0</v>
      </c>
    </row>
    <row r="13" spans="1:21" x14ac:dyDescent="0.25">
      <c r="A13" s="95"/>
      <c r="B13" s="220"/>
      <c r="C13" s="221"/>
      <c r="D13" s="221"/>
      <c r="E13" s="172"/>
      <c r="F13" s="173"/>
      <c r="G13" s="173"/>
      <c r="H13" s="209" t="s">
        <v>41</v>
      </c>
      <c r="I13" s="269" t="str">
        <f t="shared" si="2"/>
        <v>/2025</v>
      </c>
      <c r="J13" s="223" t="s">
        <v>26</v>
      </c>
      <c r="K13" s="220"/>
      <c r="L13" s="224"/>
      <c r="M13" s="36"/>
      <c r="N13" s="225"/>
      <c r="O13" s="226"/>
      <c r="P13" s="226"/>
      <c r="Q13" s="120"/>
      <c r="R13" s="227"/>
      <c r="S13" s="228"/>
      <c r="T13" s="228"/>
      <c r="U13" s="189">
        <f t="shared" si="3"/>
        <v>0</v>
      </c>
    </row>
    <row r="14" spans="1:21" x14ac:dyDescent="0.25">
      <c r="A14" s="95"/>
      <c r="B14" s="220"/>
      <c r="C14" s="221"/>
      <c r="D14" s="221"/>
      <c r="E14" s="172"/>
      <c r="F14" s="173"/>
      <c r="G14" s="173"/>
      <c r="H14" s="209" t="s">
        <v>41</v>
      </c>
      <c r="I14" s="269" t="str">
        <f t="shared" si="2"/>
        <v>/2025</v>
      </c>
      <c r="J14" s="223" t="s">
        <v>26</v>
      </c>
      <c r="K14" s="220"/>
      <c r="L14" s="224"/>
      <c r="M14" s="36"/>
      <c r="N14" s="225"/>
      <c r="O14" s="226"/>
      <c r="P14" s="226"/>
      <c r="Q14" s="120"/>
      <c r="R14" s="227"/>
      <c r="S14" s="228"/>
      <c r="T14" s="228"/>
      <c r="U14" s="189">
        <f t="shared" si="3"/>
        <v>0</v>
      </c>
    </row>
    <row r="15" spans="1:21" x14ac:dyDescent="0.25">
      <c r="A15" s="95"/>
      <c r="B15" s="220"/>
      <c r="C15" s="221"/>
      <c r="D15" s="221"/>
      <c r="E15" s="172"/>
      <c r="F15" s="173"/>
      <c r="G15" s="173"/>
      <c r="H15" s="209" t="s">
        <v>41</v>
      </c>
      <c r="I15" s="269" t="str">
        <f t="shared" si="2"/>
        <v>/2025</v>
      </c>
      <c r="J15" s="223" t="s">
        <v>26</v>
      </c>
      <c r="K15" s="220"/>
      <c r="L15" s="224"/>
      <c r="M15" s="36"/>
      <c r="N15" s="225"/>
      <c r="O15" s="226"/>
      <c r="P15" s="226"/>
      <c r="Q15" s="120"/>
      <c r="R15" s="227"/>
      <c r="S15" s="228"/>
      <c r="T15" s="228"/>
      <c r="U15" s="189">
        <f t="shared" si="3"/>
        <v>0</v>
      </c>
    </row>
    <row r="16" spans="1:21" x14ac:dyDescent="0.25">
      <c r="A16" s="95"/>
      <c r="B16" s="220"/>
      <c r="C16" s="221"/>
      <c r="D16" s="221"/>
      <c r="E16" s="172"/>
      <c r="F16" s="173"/>
      <c r="G16" s="173"/>
      <c r="H16" s="209" t="s">
        <v>41</v>
      </c>
      <c r="I16" s="269" t="str">
        <f t="shared" si="2"/>
        <v>/2025</v>
      </c>
      <c r="J16" s="223" t="s">
        <v>26</v>
      </c>
      <c r="K16" s="220"/>
      <c r="L16" s="224"/>
      <c r="M16" s="36"/>
      <c r="N16" s="225"/>
      <c r="O16" s="226"/>
      <c r="P16" s="226"/>
      <c r="Q16" s="120"/>
      <c r="R16" s="227"/>
      <c r="S16" s="228"/>
      <c r="T16" s="228"/>
      <c r="U16" s="189">
        <f t="shared" si="3"/>
        <v>0</v>
      </c>
    </row>
    <row r="17" spans="1:21" x14ac:dyDescent="0.25">
      <c r="A17" s="95"/>
      <c r="B17" s="220"/>
      <c r="C17" s="221"/>
      <c r="D17" s="221"/>
      <c r="E17" s="172"/>
      <c r="F17" s="173"/>
      <c r="G17" s="173"/>
      <c r="H17" s="209" t="s">
        <v>41</v>
      </c>
      <c r="I17" s="269" t="str">
        <f t="shared" si="2"/>
        <v>/2025</v>
      </c>
      <c r="J17" s="223" t="s">
        <v>26</v>
      </c>
      <c r="K17" s="220"/>
      <c r="L17" s="224"/>
      <c r="M17" s="36"/>
      <c r="N17" s="225"/>
      <c r="O17" s="226"/>
      <c r="P17" s="226"/>
      <c r="Q17" s="120"/>
      <c r="R17" s="227"/>
      <c r="S17" s="228"/>
      <c r="T17" s="228"/>
      <c r="U17" s="189">
        <f t="shared" si="3"/>
        <v>0</v>
      </c>
    </row>
    <row r="18" spans="1:21" x14ac:dyDescent="0.25">
      <c r="A18" s="95"/>
      <c r="B18" s="220"/>
      <c r="C18" s="221"/>
      <c r="D18" s="221"/>
      <c r="E18" s="172"/>
      <c r="F18" s="173"/>
      <c r="G18" s="173"/>
      <c r="H18" s="209"/>
      <c r="I18" s="269"/>
      <c r="J18" s="223"/>
      <c r="K18" s="220"/>
      <c r="L18" s="224"/>
      <c r="M18" s="36"/>
      <c r="N18" s="225"/>
      <c r="O18" s="226"/>
      <c r="P18" s="226"/>
      <c r="Q18" s="120"/>
      <c r="R18" s="227"/>
      <c r="S18" s="228"/>
      <c r="T18" s="228"/>
      <c r="U18" s="189"/>
    </row>
    <row r="19" spans="1:21" x14ac:dyDescent="0.25">
      <c r="A19" s="229"/>
      <c r="B19" s="230"/>
      <c r="C19" s="231"/>
      <c r="D19" s="231"/>
      <c r="E19" s="270" t="s">
        <v>73</v>
      </c>
      <c r="F19" s="271">
        <f>SUM(F12:F18)</f>
        <v>0</v>
      </c>
      <c r="G19" s="271">
        <f>SUM(G12:G18)</f>
        <v>0</v>
      </c>
      <c r="H19" s="232"/>
      <c r="I19" s="233"/>
      <c r="J19" s="233"/>
      <c r="K19" s="230"/>
      <c r="L19" s="234"/>
      <c r="M19" s="235"/>
      <c r="N19" s="236"/>
      <c r="O19" s="237"/>
      <c r="P19" s="237"/>
      <c r="Q19" s="238"/>
      <c r="R19" s="239"/>
      <c r="S19" s="240"/>
      <c r="T19" s="240"/>
      <c r="U19" s="241"/>
    </row>
    <row r="20" spans="1:21" x14ac:dyDescent="0.25">
      <c r="A20" s="95"/>
      <c r="B20" s="220"/>
      <c r="C20" s="221"/>
      <c r="D20" s="221"/>
      <c r="E20" s="172"/>
      <c r="F20" s="173"/>
      <c r="G20" s="173"/>
      <c r="H20" s="209"/>
      <c r="I20" s="269"/>
      <c r="J20" s="223"/>
      <c r="K20" s="220"/>
      <c r="L20" s="224"/>
      <c r="M20" s="36"/>
      <c r="N20" s="225"/>
      <c r="O20" s="226"/>
      <c r="P20" s="226"/>
      <c r="Q20" s="120"/>
      <c r="R20" s="227"/>
      <c r="S20" s="228"/>
      <c r="T20" s="228"/>
      <c r="U20" s="189"/>
    </row>
    <row r="21" spans="1:21" x14ac:dyDescent="0.25">
      <c r="A21" s="95"/>
      <c r="B21" s="220"/>
      <c r="C21" s="221"/>
      <c r="D21" s="221"/>
      <c r="E21" s="172"/>
      <c r="F21" s="173"/>
      <c r="G21" s="173"/>
      <c r="H21" s="209" t="s">
        <v>41</v>
      </c>
      <c r="I21" s="269" t="str">
        <f t="shared" ref="I21:I47" si="4">CONCATENATE(A21,"/",2025)</f>
        <v>/2025</v>
      </c>
      <c r="J21" s="223" t="s">
        <v>26</v>
      </c>
      <c r="K21" s="220"/>
      <c r="L21" s="224"/>
      <c r="M21" s="36"/>
      <c r="N21" s="225"/>
      <c r="O21" s="226"/>
      <c r="P21" s="226"/>
      <c r="Q21" s="120"/>
      <c r="R21" s="227"/>
      <c r="S21" s="228"/>
      <c r="T21" s="228"/>
      <c r="U21" s="189">
        <f t="shared" ref="U21:U24" si="5">IF(K21&lt;&gt;"","",C21)</f>
        <v>0</v>
      </c>
    </row>
    <row r="22" spans="1:21" x14ac:dyDescent="0.25">
      <c r="A22" s="95"/>
      <c r="B22" s="220"/>
      <c r="C22" s="221"/>
      <c r="D22" s="221"/>
      <c r="E22" s="172"/>
      <c r="F22" s="173"/>
      <c r="G22" s="173"/>
      <c r="H22" s="209" t="s">
        <v>41</v>
      </c>
      <c r="I22" s="269" t="str">
        <f t="shared" si="4"/>
        <v>/2025</v>
      </c>
      <c r="J22" s="223" t="s">
        <v>26</v>
      </c>
      <c r="K22" s="220"/>
      <c r="L22" s="224"/>
      <c r="M22" s="36"/>
      <c r="N22" s="225"/>
      <c r="O22" s="226"/>
      <c r="P22" s="226"/>
      <c r="Q22" s="120"/>
      <c r="R22" s="227"/>
      <c r="S22" s="228"/>
      <c r="T22" s="228"/>
      <c r="U22" s="189">
        <f t="shared" si="5"/>
        <v>0</v>
      </c>
    </row>
    <row r="23" spans="1:21" x14ac:dyDescent="0.25">
      <c r="A23" s="95"/>
      <c r="B23" s="220"/>
      <c r="C23" s="221"/>
      <c r="D23" s="221"/>
      <c r="E23" s="172"/>
      <c r="F23" s="173"/>
      <c r="G23" s="173"/>
      <c r="H23" s="209" t="s">
        <v>41</v>
      </c>
      <c r="I23" s="269" t="str">
        <f t="shared" si="4"/>
        <v>/2025</v>
      </c>
      <c r="J23" s="223" t="s">
        <v>26</v>
      </c>
      <c r="K23" s="220"/>
      <c r="L23" s="224"/>
      <c r="M23" s="36"/>
      <c r="N23" s="225"/>
      <c r="O23" s="226"/>
      <c r="P23" s="226"/>
      <c r="Q23" s="120"/>
      <c r="R23" s="227"/>
      <c r="S23" s="228"/>
      <c r="T23" s="228"/>
      <c r="U23" s="189">
        <f t="shared" si="5"/>
        <v>0</v>
      </c>
    </row>
    <row r="24" spans="1:21" x14ac:dyDescent="0.25">
      <c r="A24" s="95"/>
      <c r="B24" s="220"/>
      <c r="C24" s="221"/>
      <c r="D24" s="221"/>
      <c r="E24" s="172"/>
      <c r="F24" s="173"/>
      <c r="G24" s="173"/>
      <c r="H24" s="209" t="s">
        <v>41</v>
      </c>
      <c r="I24" s="269" t="str">
        <f t="shared" si="4"/>
        <v>/2025</v>
      </c>
      <c r="J24" s="223" t="s">
        <v>26</v>
      </c>
      <c r="K24" s="220"/>
      <c r="L24" s="224"/>
      <c r="M24" s="36"/>
      <c r="N24" s="225"/>
      <c r="O24" s="226"/>
      <c r="P24" s="226"/>
      <c r="Q24" s="120"/>
      <c r="R24" s="227"/>
      <c r="S24" s="228"/>
      <c r="T24" s="228"/>
      <c r="U24" s="189">
        <f t="shared" si="5"/>
        <v>0</v>
      </c>
    </row>
    <row r="25" spans="1:21" x14ac:dyDescent="0.25">
      <c r="A25" s="95"/>
      <c r="B25" s="220"/>
      <c r="C25" s="221"/>
      <c r="D25" s="221"/>
      <c r="E25" s="172"/>
      <c r="F25" s="173"/>
      <c r="G25" s="173"/>
      <c r="H25" s="222"/>
      <c r="I25" s="269"/>
      <c r="J25" s="223"/>
      <c r="K25" s="220"/>
      <c r="L25" s="224"/>
      <c r="M25" s="36"/>
      <c r="N25" s="225"/>
      <c r="O25" s="226"/>
      <c r="P25" s="226"/>
      <c r="Q25" s="120"/>
      <c r="R25" s="227"/>
      <c r="S25" s="228"/>
      <c r="T25" s="228"/>
      <c r="U25" s="189"/>
    </row>
    <row r="26" spans="1:21" x14ac:dyDescent="0.25">
      <c r="A26" s="229"/>
      <c r="B26" s="230"/>
      <c r="C26" s="231"/>
      <c r="D26" s="231"/>
      <c r="E26" s="270" t="s">
        <v>73</v>
      </c>
      <c r="F26" s="271">
        <f>SUM(F21:F25)</f>
        <v>0</v>
      </c>
      <c r="G26" s="271">
        <f>SUM(G21:G25)</f>
        <v>0</v>
      </c>
      <c r="H26" s="232"/>
      <c r="I26" s="233"/>
      <c r="J26" s="233"/>
      <c r="K26" s="230"/>
      <c r="L26" s="234"/>
      <c r="M26" s="235"/>
      <c r="N26" s="236"/>
      <c r="O26" s="237"/>
      <c r="P26" s="237"/>
      <c r="Q26" s="238"/>
      <c r="R26" s="239"/>
      <c r="S26" s="240"/>
      <c r="T26" s="240"/>
      <c r="U26" s="241"/>
    </row>
    <row r="27" spans="1:21" x14ac:dyDescent="0.25">
      <c r="A27" s="95"/>
      <c r="B27" s="220"/>
      <c r="C27" s="221"/>
      <c r="D27" s="221"/>
      <c r="E27" s="172"/>
      <c r="F27" s="173"/>
      <c r="G27" s="173"/>
      <c r="H27" s="222"/>
      <c r="I27" s="269"/>
      <c r="J27" s="223"/>
      <c r="K27" s="220"/>
      <c r="L27" s="224"/>
      <c r="M27" s="36"/>
      <c r="N27" s="225"/>
      <c r="O27" s="226"/>
      <c r="P27" s="226"/>
      <c r="Q27" s="120"/>
      <c r="R27" s="227"/>
      <c r="S27" s="228"/>
      <c r="T27" s="228"/>
      <c r="U27" s="189"/>
    </row>
    <row r="28" spans="1:21" x14ac:dyDescent="0.25">
      <c r="A28" s="95"/>
      <c r="B28" s="220"/>
      <c r="C28" s="221"/>
      <c r="D28" s="221"/>
      <c r="E28" s="172"/>
      <c r="F28" s="173"/>
      <c r="G28" s="173"/>
      <c r="H28" s="222" t="s">
        <v>71</v>
      </c>
      <c r="I28" s="269" t="str">
        <f t="shared" ref="I28" si="6">CONCATENATE(A28,"/",2025)</f>
        <v>/2025</v>
      </c>
      <c r="J28" s="223" t="s">
        <v>26</v>
      </c>
      <c r="K28" s="220"/>
      <c r="L28" s="224"/>
      <c r="M28" s="36"/>
      <c r="N28" s="225"/>
      <c r="O28" s="273"/>
      <c r="P28" s="272"/>
      <c r="Q28" s="120"/>
      <c r="R28" s="227"/>
      <c r="S28" s="228"/>
      <c r="T28" s="228"/>
      <c r="U28" s="189">
        <f t="shared" ref="U28" si="7">IF(K28&lt;&gt;"","",C28)</f>
        <v>0</v>
      </c>
    </row>
    <row r="29" spans="1:21" x14ac:dyDescent="0.25">
      <c r="A29" s="95"/>
      <c r="B29" s="220"/>
      <c r="C29" s="221"/>
      <c r="D29" s="221"/>
      <c r="E29" s="172"/>
      <c r="F29" s="173"/>
      <c r="G29" s="173"/>
      <c r="H29" s="222"/>
      <c r="I29" s="269"/>
      <c r="J29" s="223"/>
      <c r="K29" s="220"/>
      <c r="L29" s="224"/>
      <c r="M29" s="36"/>
      <c r="N29" s="225"/>
      <c r="O29" s="226"/>
      <c r="P29" s="226"/>
      <c r="Q29" s="120"/>
      <c r="R29" s="227"/>
      <c r="S29" s="228"/>
      <c r="T29" s="228"/>
      <c r="U29" s="189"/>
    </row>
    <row r="30" spans="1:21" x14ac:dyDescent="0.25">
      <c r="A30" s="229"/>
      <c r="B30" s="230"/>
      <c r="C30" s="231"/>
      <c r="D30" s="231"/>
      <c r="E30" s="270" t="s">
        <v>73</v>
      </c>
      <c r="F30" s="271">
        <f>SUM(F28:F29)</f>
        <v>0</v>
      </c>
      <c r="G30" s="271">
        <f>SUM(G28:G29)</f>
        <v>0</v>
      </c>
      <c r="H30" s="232"/>
      <c r="I30" s="233"/>
      <c r="J30" s="233"/>
      <c r="K30" s="230"/>
      <c r="L30" s="234"/>
      <c r="M30" s="235"/>
      <c r="N30" s="236"/>
      <c r="O30" s="237"/>
      <c r="P30" s="237"/>
      <c r="Q30" s="238"/>
      <c r="R30" s="239"/>
      <c r="S30" s="240"/>
      <c r="T30" s="240"/>
      <c r="U30" s="241"/>
    </row>
    <row r="31" spans="1:21" x14ac:dyDescent="0.25">
      <c r="A31" s="95"/>
      <c r="B31" s="220"/>
      <c r="C31" s="221"/>
      <c r="D31" s="221"/>
      <c r="E31" s="172"/>
      <c r="F31" s="173"/>
      <c r="G31" s="173"/>
      <c r="H31" s="222"/>
      <c r="I31" s="269"/>
      <c r="J31" s="223"/>
      <c r="K31" s="220"/>
      <c r="L31" s="224"/>
      <c r="M31" s="36"/>
      <c r="N31" s="225"/>
      <c r="O31" s="226"/>
      <c r="P31" s="226"/>
      <c r="Q31" s="120"/>
      <c r="R31" s="227"/>
      <c r="S31" s="228"/>
      <c r="T31" s="228"/>
      <c r="U31" s="189"/>
    </row>
    <row r="32" spans="1:21" x14ac:dyDescent="0.25">
      <c r="A32" s="95"/>
      <c r="B32" s="220"/>
      <c r="C32" s="221"/>
      <c r="D32" s="221"/>
      <c r="E32" s="172"/>
      <c r="F32" s="173"/>
      <c r="G32" s="173"/>
      <c r="H32" s="222" t="s">
        <v>71</v>
      </c>
      <c r="I32" s="269" t="str">
        <f t="shared" si="4"/>
        <v>/2025</v>
      </c>
      <c r="J32" s="223" t="s">
        <v>26</v>
      </c>
      <c r="K32" s="220"/>
      <c r="L32" s="224"/>
      <c r="M32" s="36"/>
      <c r="N32" s="225"/>
      <c r="O32" s="273"/>
      <c r="P32" s="272"/>
      <c r="Q32" s="120"/>
      <c r="R32" s="227"/>
      <c r="S32" s="228"/>
      <c r="T32" s="228"/>
      <c r="U32" s="189">
        <f t="shared" ref="U32" si="8">IF(K32&lt;&gt;"","",C32)</f>
        <v>0</v>
      </c>
    </row>
    <row r="33" spans="1:21" x14ac:dyDescent="0.25">
      <c r="A33" s="95"/>
      <c r="B33" s="220"/>
      <c r="C33" s="221"/>
      <c r="D33" s="221"/>
      <c r="E33" s="172"/>
      <c r="F33" s="173"/>
      <c r="G33" s="173"/>
      <c r="H33" s="222"/>
      <c r="I33" s="269"/>
      <c r="J33" s="223"/>
      <c r="K33" s="220"/>
      <c r="L33" s="224"/>
      <c r="M33" s="36"/>
      <c r="N33" s="225"/>
      <c r="O33" s="226"/>
      <c r="P33" s="226"/>
      <c r="Q33" s="120"/>
      <c r="R33" s="227"/>
      <c r="S33" s="228"/>
      <c r="T33" s="228"/>
      <c r="U33" s="189"/>
    </row>
    <row r="34" spans="1:21" x14ac:dyDescent="0.25">
      <c r="A34" s="229"/>
      <c r="B34" s="230"/>
      <c r="C34" s="231"/>
      <c r="D34" s="231"/>
      <c r="E34" s="270" t="s">
        <v>73</v>
      </c>
      <c r="F34" s="271">
        <f>SUM(F32:F33)</f>
        <v>0</v>
      </c>
      <c r="G34" s="271">
        <f>SUM(G32:G33)</f>
        <v>0</v>
      </c>
      <c r="H34" s="232"/>
      <c r="I34" s="233"/>
      <c r="J34" s="233"/>
      <c r="K34" s="230"/>
      <c r="L34" s="234"/>
      <c r="M34" s="235"/>
      <c r="N34" s="236"/>
      <c r="O34" s="237"/>
      <c r="P34" s="237"/>
      <c r="Q34" s="238"/>
      <c r="R34" s="239"/>
      <c r="S34" s="240"/>
      <c r="T34" s="240"/>
      <c r="U34" s="241"/>
    </row>
    <row r="35" spans="1:21" x14ac:dyDescent="0.25">
      <c r="A35" s="95"/>
      <c r="B35" s="220"/>
      <c r="C35" s="221"/>
      <c r="D35" s="221"/>
      <c r="E35" s="172"/>
      <c r="F35" s="173"/>
      <c r="G35" s="173"/>
      <c r="H35" s="222"/>
      <c r="I35" s="269"/>
      <c r="J35" s="223"/>
      <c r="K35" s="220"/>
      <c r="L35" s="224"/>
      <c r="M35" s="36"/>
      <c r="N35" s="225"/>
      <c r="O35" s="226"/>
      <c r="P35" s="226"/>
      <c r="Q35" s="120"/>
      <c r="R35" s="227"/>
      <c r="S35" s="228"/>
      <c r="T35" s="228"/>
      <c r="U35" s="189"/>
    </row>
    <row r="36" spans="1:21" x14ac:dyDescent="0.25">
      <c r="A36" s="95"/>
      <c r="B36" s="220"/>
      <c r="C36" s="221"/>
      <c r="D36" s="221"/>
      <c r="E36" s="172"/>
      <c r="F36" s="173"/>
      <c r="G36" s="173"/>
      <c r="H36" s="209" t="s">
        <v>41</v>
      </c>
      <c r="I36" s="269" t="str">
        <f>CONCATENATE(A36,"/",2025)</f>
        <v>/2025</v>
      </c>
      <c r="J36" s="223" t="s">
        <v>26</v>
      </c>
      <c r="K36" s="220"/>
      <c r="L36" s="224"/>
      <c r="M36" s="36"/>
      <c r="N36" s="225"/>
      <c r="O36" s="226"/>
      <c r="P36" s="226"/>
      <c r="Q36" s="120"/>
      <c r="R36" s="227"/>
      <c r="S36" s="228"/>
      <c r="T36" s="228"/>
      <c r="U36" s="189">
        <f t="shared" ref="U36:U47" si="9">IF(K36&lt;&gt;"","",C36)</f>
        <v>0</v>
      </c>
    </row>
    <row r="37" spans="1:21" x14ac:dyDescent="0.25">
      <c r="A37" s="95"/>
      <c r="B37" s="220"/>
      <c r="C37" s="221"/>
      <c r="D37" s="221"/>
      <c r="E37" s="172"/>
      <c r="F37" s="173"/>
      <c r="G37" s="173"/>
      <c r="H37" s="209" t="s">
        <v>41</v>
      </c>
      <c r="I37" s="269" t="str">
        <f>CONCATENATE(A37,"/",2025)</f>
        <v>/2025</v>
      </c>
      <c r="J37" s="223" t="s">
        <v>26</v>
      </c>
      <c r="K37" s="220"/>
      <c r="L37" s="224"/>
      <c r="M37" s="36"/>
      <c r="N37" s="225"/>
      <c r="O37" s="226"/>
      <c r="P37" s="226"/>
      <c r="Q37" s="120"/>
      <c r="R37" s="227"/>
      <c r="S37" s="228"/>
      <c r="T37" s="228"/>
      <c r="U37" s="189">
        <f t="shared" si="9"/>
        <v>0</v>
      </c>
    </row>
    <row r="38" spans="1:21" x14ac:dyDescent="0.25">
      <c r="A38" s="95"/>
      <c r="B38" s="220"/>
      <c r="C38" s="221"/>
      <c r="D38" s="221"/>
      <c r="E38" s="172"/>
      <c r="F38" s="173"/>
      <c r="G38" s="173"/>
      <c r="H38" s="209" t="s">
        <v>41</v>
      </c>
      <c r="I38" s="269" t="str">
        <f>CONCATENATE(A38,"/",2025)</f>
        <v>/2025</v>
      </c>
      <c r="J38" s="223" t="s">
        <v>26</v>
      </c>
      <c r="K38" s="220"/>
      <c r="L38" s="224"/>
      <c r="M38" s="36"/>
      <c r="N38" s="225"/>
      <c r="O38" s="226"/>
      <c r="P38" s="226"/>
      <c r="Q38" s="120"/>
      <c r="R38" s="227"/>
      <c r="S38" s="228"/>
      <c r="T38" s="228"/>
      <c r="U38" s="189">
        <f t="shared" si="9"/>
        <v>0</v>
      </c>
    </row>
    <row r="39" spans="1:21" x14ac:dyDescent="0.25">
      <c r="A39" s="95"/>
      <c r="B39" s="220"/>
      <c r="C39" s="221"/>
      <c r="D39" s="221"/>
      <c r="E39" s="172"/>
      <c r="F39" s="173"/>
      <c r="G39" s="173"/>
      <c r="H39" s="209" t="s">
        <v>41</v>
      </c>
      <c r="I39" s="269" t="str">
        <f>CONCATENATE(A39,"/",2025)</f>
        <v>/2025</v>
      </c>
      <c r="J39" s="223" t="s">
        <v>26</v>
      </c>
      <c r="K39" s="220"/>
      <c r="L39" s="224"/>
      <c r="M39" s="36"/>
      <c r="N39" s="225"/>
      <c r="O39" s="226"/>
      <c r="P39" s="226"/>
      <c r="Q39" s="120"/>
      <c r="R39" s="227"/>
      <c r="S39" s="228"/>
      <c r="T39" s="228"/>
      <c r="U39" s="189">
        <f t="shared" si="9"/>
        <v>0</v>
      </c>
    </row>
    <row r="40" spans="1:21" x14ac:dyDescent="0.25">
      <c r="A40" s="95"/>
      <c r="B40" s="220"/>
      <c r="C40" s="221"/>
      <c r="D40" s="221"/>
      <c r="E40" s="172"/>
      <c r="F40" s="173"/>
      <c r="G40" s="173"/>
      <c r="H40" s="209" t="s">
        <v>41</v>
      </c>
      <c r="I40" s="269" t="str">
        <f>CONCATENATE(A40,"/",2025)</f>
        <v>/2025</v>
      </c>
      <c r="J40" s="223" t="s">
        <v>26</v>
      </c>
      <c r="K40" s="220"/>
      <c r="L40" s="224"/>
      <c r="M40" s="36"/>
      <c r="N40" s="225"/>
      <c r="O40" s="226"/>
      <c r="P40" s="226"/>
      <c r="Q40" s="120"/>
      <c r="R40" s="227"/>
      <c r="S40" s="228"/>
      <c r="T40" s="228"/>
      <c r="U40" s="189">
        <f t="shared" si="9"/>
        <v>0</v>
      </c>
    </row>
    <row r="41" spans="1:21" x14ac:dyDescent="0.25">
      <c r="A41" s="95"/>
      <c r="B41" s="220"/>
      <c r="C41" s="221"/>
      <c r="D41" s="221"/>
      <c r="E41" s="172"/>
      <c r="F41" s="173"/>
      <c r="G41" s="173"/>
      <c r="H41" s="209" t="s">
        <v>41</v>
      </c>
      <c r="I41" s="269" t="str">
        <f t="shared" si="4"/>
        <v>/2025</v>
      </c>
      <c r="J41" s="223" t="s">
        <v>26</v>
      </c>
      <c r="K41" s="220"/>
      <c r="L41" s="224"/>
      <c r="M41" s="36"/>
      <c r="N41" s="225"/>
      <c r="O41" s="226"/>
      <c r="P41" s="226"/>
      <c r="Q41" s="120"/>
      <c r="R41" s="227"/>
      <c r="S41" s="228"/>
      <c r="T41" s="228"/>
      <c r="U41" s="189">
        <f t="shared" si="9"/>
        <v>0</v>
      </c>
    </row>
    <row r="42" spans="1:21" x14ac:dyDescent="0.25">
      <c r="A42" s="95"/>
      <c r="B42" s="220"/>
      <c r="C42" s="221"/>
      <c r="D42" s="221"/>
      <c r="E42" s="172"/>
      <c r="F42" s="173"/>
      <c r="G42" s="173"/>
      <c r="H42" s="209" t="s">
        <v>41</v>
      </c>
      <c r="I42" s="269" t="str">
        <f t="shared" si="4"/>
        <v>/2025</v>
      </c>
      <c r="J42" s="223" t="s">
        <v>26</v>
      </c>
      <c r="K42" s="220"/>
      <c r="L42" s="224"/>
      <c r="M42" s="36"/>
      <c r="N42" s="225"/>
      <c r="O42" s="226"/>
      <c r="P42" s="226"/>
      <c r="Q42" s="120"/>
      <c r="R42" s="227"/>
      <c r="S42" s="228"/>
      <c r="T42" s="228"/>
      <c r="U42" s="189">
        <f t="shared" si="9"/>
        <v>0</v>
      </c>
    </row>
    <row r="43" spans="1:21" x14ac:dyDescent="0.25">
      <c r="A43" s="95"/>
      <c r="B43" s="220"/>
      <c r="C43" s="221"/>
      <c r="D43" s="221"/>
      <c r="E43" s="172"/>
      <c r="F43" s="173"/>
      <c r="G43" s="173"/>
      <c r="H43" s="209" t="s">
        <v>41</v>
      </c>
      <c r="I43" s="269" t="str">
        <f t="shared" si="4"/>
        <v>/2025</v>
      </c>
      <c r="J43" s="223" t="s">
        <v>26</v>
      </c>
      <c r="K43" s="220"/>
      <c r="L43" s="224"/>
      <c r="M43" s="36"/>
      <c r="N43" s="225"/>
      <c r="O43" s="226"/>
      <c r="P43" s="226"/>
      <c r="Q43" s="120"/>
      <c r="R43" s="227"/>
      <c r="S43" s="228"/>
      <c r="T43" s="228"/>
      <c r="U43" s="189">
        <f t="shared" si="9"/>
        <v>0</v>
      </c>
    </row>
    <row r="44" spans="1:21" x14ac:dyDescent="0.25">
      <c r="A44" s="95"/>
      <c r="B44" s="220"/>
      <c r="C44" s="221"/>
      <c r="D44" s="221"/>
      <c r="E44" s="172"/>
      <c r="F44" s="173"/>
      <c r="G44" s="173"/>
      <c r="H44" s="209" t="s">
        <v>41</v>
      </c>
      <c r="I44" s="269" t="str">
        <f t="shared" si="4"/>
        <v>/2025</v>
      </c>
      <c r="J44" s="223" t="s">
        <v>26</v>
      </c>
      <c r="K44" s="220"/>
      <c r="L44" s="224"/>
      <c r="M44" s="36"/>
      <c r="N44" s="225"/>
      <c r="O44" s="226"/>
      <c r="P44" s="226"/>
      <c r="Q44" s="120"/>
      <c r="R44" s="227"/>
      <c r="S44" s="228"/>
      <c r="T44" s="228"/>
      <c r="U44" s="189">
        <f t="shared" si="9"/>
        <v>0</v>
      </c>
    </row>
    <row r="45" spans="1:21" x14ac:dyDescent="0.25">
      <c r="A45" s="95"/>
      <c r="B45" s="220"/>
      <c r="C45" s="221"/>
      <c r="D45" s="221"/>
      <c r="E45" s="172"/>
      <c r="F45" s="173"/>
      <c r="G45" s="173"/>
      <c r="H45" s="209" t="s">
        <v>41</v>
      </c>
      <c r="I45" s="269" t="str">
        <f t="shared" si="4"/>
        <v>/2025</v>
      </c>
      <c r="J45" s="223" t="s">
        <v>26</v>
      </c>
      <c r="K45" s="220"/>
      <c r="L45" s="224"/>
      <c r="M45" s="36"/>
      <c r="N45" s="225"/>
      <c r="O45" s="226"/>
      <c r="P45" s="226"/>
      <c r="Q45" s="120"/>
      <c r="R45" s="227"/>
      <c r="S45" s="228"/>
      <c r="T45" s="228"/>
      <c r="U45" s="189">
        <f t="shared" si="9"/>
        <v>0</v>
      </c>
    </row>
    <row r="46" spans="1:21" x14ac:dyDescent="0.25">
      <c r="A46" s="95"/>
      <c r="B46" s="220"/>
      <c r="C46" s="221"/>
      <c r="D46" s="221"/>
      <c r="E46" s="172"/>
      <c r="F46" s="173"/>
      <c r="G46" s="173"/>
      <c r="H46" s="209" t="s">
        <v>41</v>
      </c>
      <c r="I46" s="269" t="str">
        <f t="shared" si="4"/>
        <v>/2025</v>
      </c>
      <c r="J46" s="223" t="s">
        <v>26</v>
      </c>
      <c r="K46" s="220"/>
      <c r="L46" s="224"/>
      <c r="M46" s="36"/>
      <c r="N46" s="225"/>
      <c r="O46" s="226"/>
      <c r="P46" s="226"/>
      <c r="Q46" s="120"/>
      <c r="R46" s="227"/>
      <c r="S46" s="228"/>
      <c r="T46" s="228"/>
      <c r="U46" s="189">
        <f t="shared" si="9"/>
        <v>0</v>
      </c>
    </row>
    <row r="47" spans="1:21" x14ac:dyDescent="0.25">
      <c r="A47" s="95"/>
      <c r="B47" s="220"/>
      <c r="C47" s="221"/>
      <c r="D47" s="221"/>
      <c r="E47" s="172"/>
      <c r="F47" s="173"/>
      <c r="G47" s="173"/>
      <c r="H47" s="209" t="s">
        <v>41</v>
      </c>
      <c r="I47" s="269" t="str">
        <f t="shared" si="4"/>
        <v>/2025</v>
      </c>
      <c r="J47" s="223" t="s">
        <v>26</v>
      </c>
      <c r="K47" s="220"/>
      <c r="L47" s="224"/>
      <c r="M47" s="36"/>
      <c r="N47" s="225"/>
      <c r="O47" s="226"/>
      <c r="P47" s="226"/>
      <c r="Q47" s="120"/>
      <c r="R47" s="227"/>
      <c r="S47" s="228"/>
      <c r="T47" s="228"/>
      <c r="U47" s="189">
        <f t="shared" si="9"/>
        <v>0</v>
      </c>
    </row>
    <row r="48" spans="1:21" x14ac:dyDescent="0.25">
      <c r="A48" s="95"/>
      <c r="B48" s="220"/>
      <c r="C48" s="221"/>
      <c r="D48" s="221"/>
      <c r="E48" s="172"/>
      <c r="F48" s="173"/>
      <c r="G48" s="173"/>
      <c r="H48" s="222"/>
      <c r="I48" s="269"/>
      <c r="J48" s="223"/>
      <c r="K48" s="220"/>
      <c r="L48" s="224"/>
      <c r="M48" s="36"/>
      <c r="N48" s="225"/>
      <c r="O48" s="226"/>
      <c r="P48" s="226"/>
      <c r="Q48" s="120"/>
      <c r="R48" s="227"/>
      <c r="S48" s="228"/>
      <c r="T48" s="228"/>
      <c r="U48" s="189"/>
    </row>
    <row r="49" spans="1:21" x14ac:dyDescent="0.25">
      <c r="A49" s="95"/>
      <c r="B49" s="220"/>
      <c r="C49" s="221"/>
      <c r="D49" s="244"/>
      <c r="E49" s="270" t="s">
        <v>73</v>
      </c>
      <c r="F49" s="271">
        <f>SUM(F36:F48)</f>
        <v>0</v>
      </c>
      <c r="G49" s="271">
        <f>SUM(G32:G48)</f>
        <v>0</v>
      </c>
      <c r="H49" s="222"/>
      <c r="I49" s="269"/>
      <c r="J49" s="223"/>
      <c r="K49" s="220"/>
      <c r="L49" s="224"/>
      <c r="M49" s="36"/>
      <c r="N49" s="225"/>
      <c r="O49" s="226"/>
      <c r="P49" s="226"/>
      <c r="Q49" s="120"/>
      <c r="R49" s="227"/>
      <c r="S49" s="228"/>
      <c r="T49" s="228"/>
      <c r="U49" s="189"/>
    </row>
    <row r="50" spans="1:21" x14ac:dyDescent="0.25">
      <c r="A50" s="95"/>
      <c r="B50" s="220"/>
      <c r="C50" s="221"/>
      <c r="D50" s="221"/>
      <c r="E50" s="172"/>
      <c r="F50" s="173"/>
      <c r="G50" s="173"/>
      <c r="H50" s="222"/>
      <c r="I50" s="269"/>
      <c r="J50" s="223"/>
      <c r="K50" s="220"/>
      <c r="L50" s="224"/>
      <c r="M50" s="36"/>
      <c r="N50" s="225"/>
      <c r="O50" s="226"/>
      <c r="P50" s="226"/>
      <c r="Q50" s="120"/>
      <c r="R50" s="227"/>
      <c r="S50" s="228"/>
      <c r="T50" s="228"/>
      <c r="U50" s="189"/>
    </row>
    <row r="51" spans="1:21" x14ac:dyDescent="0.25">
      <c r="A51" s="95"/>
      <c r="B51" s="220"/>
      <c r="C51" s="221"/>
      <c r="D51" s="221"/>
      <c r="E51" s="172"/>
      <c r="F51" s="173"/>
      <c r="G51" s="173"/>
      <c r="H51" s="222" t="s">
        <v>71</v>
      </c>
      <c r="I51" s="269" t="str">
        <f>CONCATENATE(A51,"/",2025)</f>
        <v>/2025</v>
      </c>
      <c r="J51" s="223"/>
      <c r="K51" s="220"/>
      <c r="L51" s="224"/>
      <c r="M51" s="36"/>
      <c r="N51" s="225"/>
      <c r="O51" s="226"/>
      <c r="P51" s="226"/>
      <c r="Q51" s="120"/>
      <c r="R51" s="227"/>
      <c r="S51" s="228"/>
      <c r="T51" s="228"/>
      <c r="U51" s="189">
        <f>IF(K51&lt;&gt;"","",F51)</f>
        <v>0</v>
      </c>
    </row>
    <row r="52" spans="1:21" x14ac:dyDescent="0.25">
      <c r="A52" s="254"/>
      <c r="B52" s="255"/>
      <c r="C52" s="256"/>
      <c r="D52" s="256"/>
      <c r="E52" s="190"/>
      <c r="F52" s="191"/>
      <c r="G52" s="191"/>
      <c r="H52" s="257"/>
      <c r="I52" s="258"/>
      <c r="J52" s="259"/>
      <c r="K52" s="260"/>
      <c r="L52" s="261"/>
      <c r="M52" s="262"/>
      <c r="N52" s="263"/>
      <c r="O52" s="264"/>
      <c r="P52" s="264"/>
      <c r="Q52" s="265"/>
      <c r="R52" s="266"/>
      <c r="S52" s="267"/>
      <c r="T52" s="267"/>
      <c r="U52" s="268"/>
    </row>
    <row r="53" spans="1:21" x14ac:dyDescent="0.25">
      <c r="A53" s="176"/>
      <c r="B53" s="177"/>
      <c r="C53" s="178"/>
      <c r="D53" s="274"/>
      <c r="E53" s="270" t="s">
        <v>74</v>
      </c>
      <c r="F53" s="271">
        <f>F49+F34+F30+F26+F19+F10</f>
        <v>0</v>
      </c>
      <c r="G53" s="271">
        <f>G51+G49+G34+G30+G26+G19+G10</f>
        <v>0</v>
      </c>
      <c r="H53" s="179"/>
      <c r="M53" s="180">
        <f t="shared" ref="M53:U53" si="10">SUM(M4:M52)</f>
        <v>0</v>
      </c>
      <c r="N53" s="180">
        <f t="shared" si="10"/>
        <v>0</v>
      </c>
      <c r="O53" s="180">
        <f t="shared" si="10"/>
        <v>0</v>
      </c>
      <c r="P53" s="180">
        <f t="shared" si="10"/>
        <v>0</v>
      </c>
      <c r="Q53" s="180">
        <f t="shared" si="10"/>
        <v>0</v>
      </c>
      <c r="R53" s="180">
        <f t="shared" si="10"/>
        <v>0</v>
      </c>
      <c r="S53" s="180">
        <f t="shared" si="10"/>
        <v>0</v>
      </c>
      <c r="T53" s="180">
        <f t="shared" si="10"/>
        <v>0</v>
      </c>
      <c r="U53" s="180">
        <f t="shared" si="10"/>
        <v>0</v>
      </c>
    </row>
    <row r="54" spans="1:21" ht="17.25" x14ac:dyDescent="0.25">
      <c r="A54" s="100"/>
      <c r="B54" s="168"/>
      <c r="C54" s="103"/>
      <c r="D54" s="103"/>
      <c r="L54" s="85" t="s">
        <v>44</v>
      </c>
      <c r="M54" s="162">
        <f>M53-N53</f>
        <v>0</v>
      </c>
      <c r="O54" s="163">
        <f>O53-P53</f>
        <v>0</v>
      </c>
      <c r="Q54" s="164">
        <f>Q53</f>
        <v>0</v>
      </c>
      <c r="S54" s="165">
        <f>S53-T53</f>
        <v>0</v>
      </c>
    </row>
    <row r="55" spans="1:21" x14ac:dyDescent="0.25">
      <c r="A55" s="100"/>
      <c r="B55" s="309"/>
      <c r="C55" s="309"/>
      <c r="F55" s="163"/>
      <c r="G55" s="163"/>
      <c r="L55" s="52" t="s">
        <v>22</v>
      </c>
      <c r="M55" s="89">
        <f>N53+O55</f>
        <v>0</v>
      </c>
      <c r="O55" s="89">
        <f>P53</f>
        <v>0</v>
      </c>
      <c r="P55" s="28" t="s">
        <v>23</v>
      </c>
      <c r="Q55" s="163">
        <f>R53</f>
        <v>0</v>
      </c>
    </row>
    <row r="56" spans="1:21" ht="17.25" x14ac:dyDescent="0.25">
      <c r="A56" s="100"/>
      <c r="L56" s="85" t="s">
        <v>24</v>
      </c>
      <c r="M56" s="162">
        <f>M55/1.2</f>
        <v>0</v>
      </c>
      <c r="N56" s="162"/>
      <c r="O56" s="162">
        <f>O55/1.2</f>
        <v>0</v>
      </c>
    </row>
    <row r="57" spans="1:21" ht="18" thickBot="1" x14ac:dyDescent="0.3">
      <c r="A57" s="100"/>
      <c r="L57" s="52" t="s">
        <v>25</v>
      </c>
      <c r="M57" s="169">
        <f>M56*20/100</f>
        <v>0</v>
      </c>
      <c r="N57" s="169"/>
      <c r="O57" s="169">
        <f t="shared" ref="O57" si="11">O56*20/100</f>
        <v>0</v>
      </c>
      <c r="P57" s="170"/>
    </row>
    <row r="58" spans="1:21" ht="19.5" thickTop="1" x14ac:dyDescent="0.25">
      <c r="A58" s="100"/>
      <c r="B58" s="312" t="s">
        <v>83</v>
      </c>
      <c r="C58" s="313"/>
      <c r="D58" s="314"/>
      <c r="F58" s="163"/>
      <c r="L58" s="85" t="s">
        <v>75</v>
      </c>
      <c r="M58" s="162">
        <f>M56+Q55+S55</f>
        <v>0</v>
      </c>
    </row>
    <row r="59" spans="1:21" ht="17.25" x14ac:dyDescent="0.25">
      <c r="B59" s="275"/>
      <c r="C59" s="276"/>
      <c r="D59" s="277"/>
      <c r="L59" s="85"/>
      <c r="M59" s="162"/>
    </row>
    <row r="60" spans="1:21" ht="17.25" x14ac:dyDescent="0.25">
      <c r="B60" s="278">
        <v>607090</v>
      </c>
      <c r="C60" s="280" t="s">
        <v>78</v>
      </c>
      <c r="D60" s="294">
        <f>SUMIF(H5:H52,"Lot Or  18 K - 18 K (750/1000)",F5:F52)</f>
        <v>0</v>
      </c>
      <c r="E60" s="296" t="s">
        <v>84</v>
      </c>
      <c r="L60" s="85"/>
      <c r="M60" s="162"/>
    </row>
    <row r="61" spans="1:21" ht="17.25" x14ac:dyDescent="0.25">
      <c r="B61" s="278">
        <v>607190</v>
      </c>
      <c r="C61" s="280" t="s">
        <v>79</v>
      </c>
      <c r="D61" s="294">
        <f>SUMIF(H4:H51,"Lot Argent",F4:F51)</f>
        <v>0</v>
      </c>
      <c r="E61" s="295">
        <f>SUM(D60:D61)</f>
        <v>0</v>
      </c>
      <c r="L61" s="85"/>
      <c r="M61" s="162"/>
    </row>
    <row r="62" spans="1:21" x14ac:dyDescent="0.25">
      <c r="B62" s="278"/>
      <c r="C62" s="280"/>
      <c r="D62" s="283"/>
      <c r="E62" s="297" t="s">
        <v>85</v>
      </c>
      <c r="H62"/>
      <c r="I62"/>
      <c r="K62"/>
      <c r="L62"/>
      <c r="M62"/>
      <c r="N62"/>
      <c r="O62"/>
      <c r="P62"/>
      <c r="Q62"/>
      <c r="R62"/>
      <c r="S62"/>
      <c r="T62"/>
      <c r="U62"/>
    </row>
    <row r="63" spans="1:21" x14ac:dyDescent="0.25">
      <c r="B63" s="278">
        <v>707090</v>
      </c>
      <c r="C63" s="280" t="s">
        <v>80</v>
      </c>
      <c r="D63" s="294">
        <f>Q53</f>
        <v>0</v>
      </c>
      <c r="E63" s="299">
        <f>D63-D60</f>
        <v>0</v>
      </c>
      <c r="H63"/>
      <c r="I63"/>
      <c r="K63"/>
      <c r="L63"/>
      <c r="M63"/>
      <c r="N63"/>
      <c r="O63"/>
      <c r="P63"/>
      <c r="Q63"/>
      <c r="R63"/>
      <c r="S63"/>
      <c r="T63"/>
      <c r="U63"/>
    </row>
    <row r="64" spans="1:21" x14ac:dyDescent="0.25">
      <c r="B64" s="278">
        <v>707100</v>
      </c>
      <c r="C64" s="280" t="s">
        <v>81</v>
      </c>
      <c r="D64" s="294">
        <f>O53-P53</f>
        <v>0</v>
      </c>
      <c r="E64" s="300"/>
      <c r="F64" s="308" t="s">
        <v>92</v>
      </c>
      <c r="H64"/>
      <c r="I64"/>
      <c r="K64"/>
      <c r="L64"/>
      <c r="M64"/>
      <c r="N64"/>
      <c r="O64"/>
      <c r="P64"/>
      <c r="Q64"/>
      <c r="R64"/>
      <c r="S64"/>
      <c r="T64"/>
      <c r="U64"/>
    </row>
    <row r="65" spans="2:21" ht="15.75" thickBot="1" x14ac:dyDescent="0.3">
      <c r="B65" s="279">
        <v>701190</v>
      </c>
      <c r="C65" s="281" t="s">
        <v>82</v>
      </c>
      <c r="D65" s="298">
        <f>ROUND(P53/1.2,2)</f>
        <v>0</v>
      </c>
      <c r="E65" s="295">
        <f>D65</f>
        <v>0</v>
      </c>
      <c r="F65" s="307">
        <f>ROUND(E65*0.2,2)</f>
        <v>0</v>
      </c>
      <c r="H65"/>
      <c r="I65"/>
      <c r="K65"/>
      <c r="L65"/>
      <c r="M65"/>
      <c r="N65"/>
      <c r="O65"/>
      <c r="P65"/>
      <c r="Q65"/>
      <c r="R65"/>
      <c r="S65"/>
      <c r="T65"/>
      <c r="U65"/>
    </row>
    <row r="66" spans="2:21" ht="15.75" thickTop="1" x14ac:dyDescent="0.25">
      <c r="H66"/>
      <c r="I66"/>
      <c r="K66"/>
      <c r="L66"/>
      <c r="M66"/>
      <c r="N66"/>
      <c r="O66"/>
      <c r="P66"/>
      <c r="Q66"/>
      <c r="R66"/>
      <c r="S66"/>
      <c r="T66"/>
      <c r="U66"/>
    </row>
    <row r="67" spans="2:21" x14ac:dyDescent="0.25">
      <c r="D67" s="302" t="s">
        <v>86</v>
      </c>
      <c r="E67" s="301">
        <f>SUM(E63:E65)</f>
        <v>0</v>
      </c>
      <c r="F67" s="303" t="e">
        <f>E67/SUM(D63:D65)</f>
        <v>#DIV/0!</v>
      </c>
      <c r="H67"/>
      <c r="I67"/>
      <c r="K67"/>
      <c r="L67"/>
      <c r="M67"/>
      <c r="N67"/>
      <c r="O67"/>
      <c r="P67"/>
      <c r="Q67"/>
      <c r="R67"/>
      <c r="S67"/>
      <c r="T67"/>
      <c r="U67"/>
    </row>
    <row r="68" spans="2:21" x14ac:dyDescent="0.25">
      <c r="H68"/>
      <c r="I68"/>
      <c r="K68"/>
      <c r="L68"/>
      <c r="M68"/>
      <c r="N68"/>
      <c r="O68"/>
      <c r="P68"/>
      <c r="Q68"/>
      <c r="R68"/>
      <c r="S68"/>
      <c r="T68"/>
      <c r="U68"/>
    </row>
    <row r="69" spans="2:21" x14ac:dyDescent="0.25">
      <c r="H69"/>
      <c r="I69"/>
      <c r="K69"/>
      <c r="L69"/>
      <c r="M69"/>
      <c r="N69"/>
      <c r="O69"/>
      <c r="P69"/>
      <c r="Q69"/>
      <c r="R69"/>
      <c r="S69"/>
      <c r="T69"/>
      <c r="U69"/>
    </row>
    <row r="70" spans="2:21" x14ac:dyDescent="0.25">
      <c r="H70"/>
      <c r="I70"/>
      <c r="K70"/>
      <c r="L70"/>
      <c r="M70"/>
      <c r="N70"/>
      <c r="O70"/>
      <c r="P70"/>
      <c r="Q70"/>
      <c r="R70"/>
      <c r="S70"/>
      <c r="T70"/>
      <c r="U70"/>
    </row>
    <row r="71" spans="2:21" ht="15.75" thickBot="1" x14ac:dyDescent="0.3">
      <c r="H71"/>
      <c r="I71"/>
      <c r="K71"/>
      <c r="L71"/>
      <c r="M71"/>
      <c r="N71"/>
      <c r="O71"/>
      <c r="P71"/>
      <c r="Q71"/>
      <c r="R71"/>
      <c r="S71"/>
      <c r="T71"/>
      <c r="U71"/>
    </row>
    <row r="72" spans="2:21" ht="19.5" thickTop="1" x14ac:dyDescent="0.25">
      <c r="B72" s="312" t="s">
        <v>87</v>
      </c>
      <c r="C72" s="313"/>
      <c r="D72" s="314"/>
      <c r="H72"/>
      <c r="I72"/>
      <c r="K72"/>
      <c r="L72"/>
      <c r="M72"/>
      <c r="N72"/>
      <c r="O72"/>
      <c r="P72"/>
      <c r="Q72"/>
      <c r="R72"/>
      <c r="S72"/>
      <c r="T72"/>
      <c r="U72"/>
    </row>
    <row r="73" spans="2:21" x14ac:dyDescent="0.25">
      <c r="B73" s="275"/>
      <c r="C73" s="276"/>
      <c r="D73" s="277"/>
      <c r="H73"/>
      <c r="I73"/>
      <c r="K73"/>
      <c r="L73"/>
      <c r="M73"/>
      <c r="N73"/>
      <c r="O73"/>
      <c r="P73"/>
      <c r="Q73"/>
      <c r="R73"/>
      <c r="S73"/>
      <c r="T73"/>
      <c r="U73"/>
    </row>
    <row r="74" spans="2:21" x14ac:dyDescent="0.25">
      <c r="B74" s="278">
        <v>607090</v>
      </c>
      <c r="C74" s="280" t="s">
        <v>78</v>
      </c>
      <c r="D74" s="294">
        <f>D60+'10-2025'!D74</f>
        <v>13215</v>
      </c>
      <c r="E74" s="296" t="s">
        <v>84</v>
      </c>
      <c r="H74"/>
      <c r="I74"/>
      <c r="K74"/>
      <c r="L74"/>
      <c r="M74"/>
      <c r="N74"/>
      <c r="O74"/>
      <c r="P74"/>
      <c r="Q74"/>
      <c r="R74"/>
      <c r="S74"/>
      <c r="T74"/>
      <c r="U74"/>
    </row>
    <row r="75" spans="2:21" x14ac:dyDescent="0.25">
      <c r="B75" s="278">
        <v>607190</v>
      </c>
      <c r="C75" s="280" t="s">
        <v>79</v>
      </c>
      <c r="D75" s="294">
        <f>D61+'10-2025'!D75</f>
        <v>640</v>
      </c>
      <c r="E75" s="295">
        <f>D74+D75</f>
        <v>13855</v>
      </c>
      <c r="H75"/>
      <c r="I75"/>
      <c r="K75"/>
      <c r="L75"/>
      <c r="M75"/>
      <c r="N75"/>
      <c r="O75"/>
      <c r="P75"/>
      <c r="Q75"/>
      <c r="R75"/>
      <c r="S75"/>
      <c r="T75"/>
      <c r="U75"/>
    </row>
    <row r="76" spans="2:21" x14ac:dyDescent="0.25">
      <c r="B76" s="278"/>
      <c r="C76" s="280"/>
      <c r="D76" s="283"/>
      <c r="E76" s="297" t="s">
        <v>85</v>
      </c>
      <c r="H76"/>
      <c r="I76"/>
      <c r="K76"/>
      <c r="L76"/>
      <c r="M76"/>
      <c r="N76"/>
      <c r="O76"/>
      <c r="P76"/>
      <c r="Q76"/>
      <c r="R76"/>
      <c r="S76"/>
      <c r="T76"/>
      <c r="U76"/>
    </row>
    <row r="77" spans="2:21" x14ac:dyDescent="0.25">
      <c r="B77" s="278">
        <v>707090</v>
      </c>
      <c r="C77" s="280" t="s">
        <v>80</v>
      </c>
      <c r="D77" s="294">
        <f>D63+'10-2025'!D77</f>
        <v>29561</v>
      </c>
      <c r="E77" s="299">
        <f>D77-D74</f>
        <v>16346</v>
      </c>
      <c r="H77"/>
      <c r="I77"/>
      <c r="K77"/>
      <c r="L77"/>
      <c r="M77"/>
      <c r="N77"/>
      <c r="O77"/>
      <c r="P77"/>
      <c r="Q77"/>
      <c r="R77"/>
      <c r="S77"/>
      <c r="T77"/>
      <c r="U77"/>
    </row>
    <row r="78" spans="2:21" x14ac:dyDescent="0.25">
      <c r="B78" s="278">
        <v>707100</v>
      </c>
      <c r="C78" s="280" t="s">
        <v>81</v>
      </c>
      <c r="D78" s="294">
        <f>D64+'10-2025'!D78</f>
        <v>540</v>
      </c>
      <c r="E78" s="300"/>
      <c r="H78"/>
      <c r="I78"/>
      <c r="K78"/>
      <c r="L78"/>
      <c r="M78"/>
      <c r="N78"/>
      <c r="O78"/>
      <c r="P78"/>
      <c r="Q78"/>
      <c r="R78"/>
      <c r="S78"/>
      <c r="T78"/>
      <c r="U78"/>
    </row>
    <row r="79" spans="2:21" ht="15.75" thickBot="1" x14ac:dyDescent="0.3">
      <c r="B79" s="279">
        <v>701190</v>
      </c>
      <c r="C79" s="281" t="s">
        <v>82</v>
      </c>
      <c r="D79" s="294">
        <f>D65+'10-2025'!D79</f>
        <v>191.67</v>
      </c>
      <c r="E79" s="295">
        <f>D79</f>
        <v>191.67</v>
      </c>
      <c r="H79"/>
      <c r="I79"/>
      <c r="K79"/>
      <c r="L79"/>
      <c r="M79"/>
      <c r="N79"/>
      <c r="O79"/>
      <c r="P79"/>
      <c r="Q79"/>
      <c r="R79"/>
      <c r="S79"/>
      <c r="T79"/>
      <c r="U79"/>
    </row>
    <row r="80" spans="2:21" ht="15.75" thickTop="1" x14ac:dyDescent="0.25">
      <c r="H80"/>
      <c r="I80"/>
      <c r="K80"/>
      <c r="L80"/>
      <c r="M80"/>
      <c r="N80"/>
      <c r="O80"/>
      <c r="P80"/>
      <c r="Q80"/>
      <c r="R80"/>
      <c r="S80"/>
      <c r="T80"/>
      <c r="U80"/>
    </row>
    <row r="81" spans="4:21" x14ac:dyDescent="0.25">
      <c r="D81" s="302" t="s">
        <v>86</v>
      </c>
      <c r="E81" s="301">
        <f>SUM(E77:E79)</f>
        <v>16537.669999999998</v>
      </c>
      <c r="F81" s="303">
        <f>E81/SUM(D77:D79)</f>
        <v>0.54592975792493692</v>
      </c>
      <c r="H81"/>
      <c r="I81"/>
      <c r="K81"/>
      <c r="L81"/>
      <c r="M81"/>
      <c r="N81"/>
      <c r="O81"/>
      <c r="P81"/>
      <c r="Q81"/>
      <c r="R81"/>
      <c r="S81"/>
      <c r="T81"/>
      <c r="U81"/>
    </row>
    <row r="82" spans="4:21" x14ac:dyDescent="0.25">
      <c r="H82"/>
      <c r="I82"/>
      <c r="K82"/>
      <c r="L82"/>
      <c r="M82"/>
      <c r="N82"/>
      <c r="O82"/>
      <c r="P82"/>
      <c r="Q82"/>
      <c r="R82"/>
      <c r="S82"/>
      <c r="T82"/>
      <c r="U82"/>
    </row>
    <row r="83" spans="4:21" x14ac:dyDescent="0.25">
      <c r="H83"/>
      <c r="I83"/>
      <c r="K83"/>
      <c r="L83"/>
      <c r="M83"/>
      <c r="N83"/>
      <c r="O83"/>
      <c r="P83"/>
      <c r="Q83"/>
      <c r="R83"/>
      <c r="S83"/>
      <c r="T83"/>
      <c r="U83"/>
    </row>
    <row r="84" spans="4:21" x14ac:dyDescent="0.25">
      <c r="H84"/>
      <c r="I84"/>
      <c r="K84"/>
      <c r="L84"/>
      <c r="M84"/>
      <c r="N84"/>
      <c r="O84"/>
      <c r="P84"/>
      <c r="Q84"/>
      <c r="R84"/>
      <c r="S84"/>
      <c r="T84"/>
      <c r="U84"/>
    </row>
    <row r="85" spans="4:21" x14ac:dyDescent="0.25">
      <c r="H85"/>
      <c r="I85"/>
      <c r="K85"/>
      <c r="L85"/>
      <c r="M85"/>
      <c r="N85"/>
      <c r="O85"/>
      <c r="P85"/>
      <c r="Q85"/>
      <c r="R85"/>
      <c r="S85"/>
      <c r="T85"/>
      <c r="U85"/>
    </row>
    <row r="86" spans="4:21" x14ac:dyDescent="0.25">
      <c r="H86"/>
      <c r="I86"/>
      <c r="K86"/>
      <c r="L86"/>
      <c r="M86"/>
      <c r="N86"/>
      <c r="O86"/>
      <c r="P86"/>
      <c r="Q86"/>
      <c r="R86"/>
      <c r="S86"/>
      <c r="T86"/>
      <c r="U86"/>
    </row>
    <row r="87" spans="4:21" x14ac:dyDescent="0.25">
      <c r="H87"/>
      <c r="I87"/>
      <c r="K87"/>
      <c r="L87"/>
      <c r="M87"/>
      <c r="N87"/>
      <c r="O87"/>
      <c r="P87"/>
      <c r="Q87"/>
      <c r="R87"/>
      <c r="S87"/>
      <c r="T87"/>
      <c r="U87"/>
    </row>
    <row r="88" spans="4:21" x14ac:dyDescent="0.25">
      <c r="H88"/>
      <c r="I88"/>
      <c r="K88"/>
      <c r="L88"/>
      <c r="M88"/>
      <c r="N88"/>
      <c r="O88"/>
      <c r="P88"/>
      <c r="Q88"/>
      <c r="R88"/>
      <c r="S88"/>
      <c r="T88"/>
      <c r="U88"/>
    </row>
    <row r="89" spans="4:21" x14ac:dyDescent="0.25">
      <c r="H89"/>
      <c r="I89"/>
      <c r="K89"/>
      <c r="L89"/>
      <c r="M89"/>
      <c r="N89"/>
      <c r="O89"/>
      <c r="P89"/>
      <c r="Q89"/>
      <c r="R89"/>
      <c r="S89"/>
      <c r="T89"/>
      <c r="U89"/>
    </row>
    <row r="90" spans="4:21" x14ac:dyDescent="0.25">
      <c r="H90"/>
      <c r="I90"/>
      <c r="K90"/>
      <c r="L90"/>
      <c r="M90"/>
      <c r="N90"/>
      <c r="O90"/>
      <c r="P90"/>
      <c r="Q90"/>
      <c r="R90"/>
      <c r="S90"/>
      <c r="T90"/>
      <c r="U90"/>
    </row>
    <row r="91" spans="4:21" x14ac:dyDescent="0.25">
      <c r="H91"/>
      <c r="I91"/>
      <c r="K91"/>
      <c r="L91"/>
      <c r="M91"/>
      <c r="N91"/>
      <c r="O91"/>
      <c r="P91"/>
      <c r="Q91"/>
      <c r="R91"/>
      <c r="S91"/>
      <c r="T91"/>
      <c r="U91"/>
    </row>
    <row r="92" spans="4:21" x14ac:dyDescent="0.25">
      <c r="H92"/>
      <c r="I92"/>
      <c r="K92"/>
      <c r="L92"/>
      <c r="M92"/>
      <c r="N92"/>
      <c r="O92"/>
      <c r="P92"/>
      <c r="Q92"/>
      <c r="R92"/>
      <c r="S92"/>
      <c r="T92"/>
      <c r="U92"/>
    </row>
  </sheetData>
  <mergeCells count="6">
    <mergeCell ref="B72:D72"/>
    <mergeCell ref="M2:N2"/>
    <mergeCell ref="O2:P2"/>
    <mergeCell ref="Q2:R2"/>
    <mergeCell ref="B55:C55"/>
    <mergeCell ref="B58:D58"/>
  </mergeCells>
  <dataValidations count="1">
    <dataValidation type="list" allowBlank="1" showInputMessage="1" showErrorMessage="1" sqref="J5:J51" xr:uid="{00000000-0002-0000-0900-000000000000}">
      <formula1>Mode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U92"/>
  <sheetViews>
    <sheetView topLeftCell="A37" workbookViewId="0">
      <selection activeCell="F64" sqref="F64:F65"/>
    </sheetView>
  </sheetViews>
  <sheetFormatPr baseColWidth="10" defaultColWidth="10.42578125" defaultRowHeight="15" x14ac:dyDescent="0.25"/>
  <cols>
    <col min="1" max="1" width="14.140625" style="99" bestFit="1" customWidth="1"/>
    <col min="2" max="2" width="14.85546875" style="19" customWidth="1"/>
    <col min="3" max="3" width="23.28515625" style="19" bestFit="1" customWidth="1"/>
    <col min="4" max="5" width="15" style="19" customWidth="1"/>
    <col min="6" max="6" width="15" style="28" customWidth="1"/>
    <col min="7" max="7" width="7.42578125" style="28" bestFit="1" customWidth="1"/>
    <col min="8" max="8" width="37" style="28" customWidth="1"/>
    <col min="9" max="9" width="9.85546875" style="8" customWidth="1"/>
    <col min="10" max="10" width="13.140625" customWidth="1"/>
    <col min="11" max="11" width="14.85546875" style="19" customWidth="1"/>
    <col min="12" max="12" width="17.85546875" style="28" customWidth="1"/>
    <col min="13" max="13" width="14.7109375" style="28" customWidth="1"/>
    <col min="14" max="16" width="14.42578125" style="28" customWidth="1"/>
    <col min="17" max="17" width="15.7109375" style="163" customWidth="1"/>
    <col min="18" max="18" width="15.7109375" style="28" customWidth="1"/>
    <col min="19" max="19" width="17.28515625" style="28" customWidth="1"/>
    <col min="20" max="20" width="14.42578125" style="28" customWidth="1"/>
    <col min="21" max="21" width="15.85546875" style="28" customWidth="1"/>
    <col min="22" max="22" width="10.42578125" customWidth="1"/>
  </cols>
  <sheetData>
    <row r="1" spans="1:21" ht="17.25" x14ac:dyDescent="0.3">
      <c r="A1" s="90" t="s">
        <v>0</v>
      </c>
      <c r="B1" s="1"/>
      <c r="C1" s="1">
        <v>2022</v>
      </c>
      <c r="D1" s="1"/>
      <c r="E1" s="1"/>
      <c r="F1" s="20"/>
      <c r="G1" s="20"/>
      <c r="H1" s="45" t="s">
        <v>1</v>
      </c>
      <c r="I1" s="54"/>
      <c r="J1" s="1"/>
      <c r="K1" s="73"/>
      <c r="L1" s="78"/>
      <c r="M1" s="106"/>
      <c r="N1" s="27"/>
      <c r="O1" s="27"/>
      <c r="P1" s="27"/>
      <c r="Q1" s="107"/>
      <c r="R1" s="27"/>
      <c r="S1" s="27"/>
      <c r="T1" s="27"/>
      <c r="U1" s="51" t="s">
        <v>2</v>
      </c>
    </row>
    <row r="2" spans="1:21" ht="17.25" x14ac:dyDescent="0.3">
      <c r="A2" s="91"/>
      <c r="B2" s="2"/>
      <c r="C2" s="15"/>
      <c r="D2" s="15"/>
      <c r="E2" s="15"/>
      <c r="F2" s="21"/>
      <c r="G2" s="21"/>
      <c r="H2" s="21"/>
      <c r="I2" s="55"/>
      <c r="J2" s="2"/>
      <c r="K2" s="2"/>
      <c r="L2" s="79"/>
      <c r="M2" s="310" t="s">
        <v>3</v>
      </c>
      <c r="N2" s="311"/>
      <c r="O2" s="310" t="s">
        <v>4</v>
      </c>
      <c r="P2" s="311"/>
      <c r="Q2" s="310" t="s">
        <v>31</v>
      </c>
      <c r="R2" s="311"/>
      <c r="S2" s="79"/>
      <c r="T2" s="79"/>
      <c r="U2" s="79"/>
    </row>
    <row r="3" spans="1:21" s="35" customFormat="1" ht="51.75" x14ac:dyDescent="0.25">
      <c r="A3" s="181" t="s">
        <v>5</v>
      </c>
      <c r="B3" s="182" t="s">
        <v>6</v>
      </c>
      <c r="C3" s="182" t="s">
        <v>28</v>
      </c>
      <c r="D3" s="182" t="s">
        <v>76</v>
      </c>
      <c r="E3" s="182" t="s">
        <v>7</v>
      </c>
      <c r="F3" s="182" t="s">
        <v>8</v>
      </c>
      <c r="G3" s="182" t="s">
        <v>39</v>
      </c>
      <c r="H3" s="182" t="s">
        <v>9</v>
      </c>
      <c r="I3" s="182" t="s">
        <v>10</v>
      </c>
      <c r="J3" s="183" t="s">
        <v>11</v>
      </c>
      <c r="K3" s="184" t="s">
        <v>12</v>
      </c>
      <c r="L3" s="182" t="s">
        <v>6</v>
      </c>
      <c r="M3" s="182" t="s">
        <v>30</v>
      </c>
      <c r="N3" s="185" t="s">
        <v>13</v>
      </c>
      <c r="O3" s="182" t="s">
        <v>14</v>
      </c>
      <c r="P3" s="182" t="s">
        <v>15</v>
      </c>
      <c r="Q3" s="186" t="s">
        <v>16</v>
      </c>
      <c r="R3" s="187" t="s">
        <v>17</v>
      </c>
      <c r="S3" s="188" t="s">
        <v>18</v>
      </c>
      <c r="T3" s="188" t="s">
        <v>19</v>
      </c>
      <c r="U3" s="182" t="s">
        <v>27</v>
      </c>
    </row>
    <row r="4" spans="1:21" x14ac:dyDescent="0.25">
      <c r="A4" s="192"/>
      <c r="B4" s="193"/>
      <c r="C4" s="194"/>
      <c r="D4" s="194"/>
      <c r="E4" s="195"/>
      <c r="F4" s="196"/>
      <c r="G4" s="196"/>
      <c r="H4" s="196"/>
      <c r="I4" s="197"/>
      <c r="J4" s="198"/>
      <c r="K4" s="193"/>
      <c r="L4" s="199"/>
      <c r="M4" s="196"/>
      <c r="N4" s="200"/>
      <c r="O4" s="201"/>
      <c r="P4" s="201"/>
      <c r="Q4" s="202"/>
      <c r="R4" s="203"/>
      <c r="S4" s="204"/>
      <c r="T4" s="205"/>
      <c r="U4" s="206"/>
    </row>
    <row r="5" spans="1:21" x14ac:dyDescent="0.25">
      <c r="A5" s="94"/>
      <c r="B5" s="207"/>
      <c r="C5" s="208"/>
      <c r="D5" s="208"/>
      <c r="E5" s="13"/>
      <c r="F5" s="14"/>
      <c r="G5" s="14"/>
      <c r="H5" s="209" t="s">
        <v>41</v>
      </c>
      <c r="I5" s="269" t="str">
        <f t="shared" ref="I5:I8" si="0">CONCATENATE(A5,"/",2025)</f>
        <v>/2025</v>
      </c>
      <c r="J5" s="210" t="s">
        <v>26</v>
      </c>
      <c r="K5" s="211"/>
      <c r="L5" s="62"/>
      <c r="M5" s="40"/>
      <c r="N5" s="116" t="str">
        <f>IF(M5="","",IF(E5&lt;&gt;"",M5-E5,M5-F5))</f>
        <v/>
      </c>
      <c r="O5" s="212"/>
      <c r="P5" s="212" t="str">
        <f>IF(O5="","",IF(E5&lt;&gt;"",O5-E5,O5-F5))</f>
        <v/>
      </c>
      <c r="Q5" s="111"/>
      <c r="R5" s="112"/>
      <c r="S5" s="213"/>
      <c r="T5" s="213"/>
      <c r="U5" s="189">
        <f t="shared" ref="U5:U8" si="1">IF(K5&lt;&gt;"","",C5)</f>
        <v>0</v>
      </c>
    </row>
    <row r="6" spans="1:21" x14ac:dyDescent="0.25">
      <c r="A6" s="94"/>
      <c r="B6" s="214"/>
      <c r="C6" s="215"/>
      <c r="D6" s="215"/>
      <c r="E6" s="13"/>
      <c r="F6" s="14"/>
      <c r="G6" s="14"/>
      <c r="H6" s="209" t="s">
        <v>41</v>
      </c>
      <c r="I6" s="269" t="str">
        <f t="shared" si="0"/>
        <v>/2025</v>
      </c>
      <c r="J6" s="210" t="s">
        <v>26</v>
      </c>
      <c r="K6" s="214"/>
      <c r="L6" s="62"/>
      <c r="M6" s="40"/>
      <c r="N6" s="216"/>
      <c r="O6" s="217"/>
      <c r="P6" s="217"/>
      <c r="Q6" s="111"/>
      <c r="R6" s="218"/>
      <c r="S6" s="219"/>
      <c r="T6" s="219"/>
      <c r="U6" s="189">
        <f t="shared" si="1"/>
        <v>0</v>
      </c>
    </row>
    <row r="7" spans="1:21" x14ac:dyDescent="0.25">
      <c r="A7" s="94"/>
      <c r="B7" s="214"/>
      <c r="C7" s="215"/>
      <c r="D7" s="215"/>
      <c r="E7" s="13"/>
      <c r="F7" s="14"/>
      <c r="G7" s="14"/>
      <c r="H7" s="209" t="s">
        <v>41</v>
      </c>
      <c r="I7" s="269" t="str">
        <f t="shared" si="0"/>
        <v>/2025</v>
      </c>
      <c r="J7" s="210" t="s">
        <v>26</v>
      </c>
      <c r="K7" s="214"/>
      <c r="L7" s="62"/>
      <c r="M7" s="40"/>
      <c r="N7" s="216"/>
      <c r="O7" s="217"/>
      <c r="P7" s="217"/>
      <c r="Q7" s="111"/>
      <c r="R7" s="218"/>
      <c r="S7" s="219"/>
      <c r="T7" s="219"/>
      <c r="U7" s="189">
        <f t="shared" si="1"/>
        <v>0</v>
      </c>
    </row>
    <row r="8" spans="1:21" x14ac:dyDescent="0.25">
      <c r="A8" s="94"/>
      <c r="B8" s="214"/>
      <c r="C8" s="215"/>
      <c r="D8" s="215"/>
      <c r="E8" s="13"/>
      <c r="F8" s="14"/>
      <c r="G8" s="14"/>
      <c r="H8" s="209" t="s">
        <v>41</v>
      </c>
      <c r="I8" s="269" t="str">
        <f t="shared" si="0"/>
        <v>/2025</v>
      </c>
      <c r="J8" s="210" t="s">
        <v>26</v>
      </c>
      <c r="K8" s="214"/>
      <c r="L8" s="62"/>
      <c r="M8" s="40"/>
      <c r="N8" s="216"/>
      <c r="O8" s="217"/>
      <c r="P8" s="217"/>
      <c r="Q8" s="111"/>
      <c r="R8" s="218"/>
      <c r="S8" s="219"/>
      <c r="T8" s="219"/>
      <c r="U8" s="189">
        <f t="shared" si="1"/>
        <v>0</v>
      </c>
    </row>
    <row r="9" spans="1:21" x14ac:dyDescent="0.25">
      <c r="A9" s="95"/>
      <c r="B9" s="220"/>
      <c r="C9" s="221"/>
      <c r="D9" s="221"/>
      <c r="E9" s="172"/>
      <c r="F9" s="173"/>
      <c r="G9" s="173"/>
      <c r="H9" s="222"/>
      <c r="I9" s="223"/>
      <c r="J9" s="223"/>
      <c r="K9" s="220"/>
      <c r="L9" s="224"/>
      <c r="M9" s="36"/>
      <c r="N9" s="225"/>
      <c r="O9" s="226"/>
      <c r="P9" s="226"/>
      <c r="Q9" s="120"/>
      <c r="R9" s="227"/>
      <c r="S9" s="228"/>
      <c r="T9" s="228"/>
      <c r="U9" s="189"/>
    </row>
    <row r="10" spans="1:21" x14ac:dyDescent="0.25">
      <c r="A10" s="229"/>
      <c r="B10" s="230"/>
      <c r="C10" s="231"/>
      <c r="D10" s="231"/>
      <c r="E10" s="270" t="s">
        <v>73</v>
      </c>
      <c r="F10" s="271">
        <f>SUM(F5:F9)</f>
        <v>0</v>
      </c>
      <c r="G10" s="271">
        <f>SUM(G5:G9)</f>
        <v>0</v>
      </c>
      <c r="H10" s="232"/>
      <c r="I10" s="233"/>
      <c r="J10" s="233"/>
      <c r="K10" s="230"/>
      <c r="L10" s="234"/>
      <c r="M10" s="235"/>
      <c r="N10" s="236"/>
      <c r="O10" s="237"/>
      <c r="P10" s="237"/>
      <c r="Q10" s="238"/>
      <c r="R10" s="239"/>
      <c r="S10" s="240"/>
      <c r="T10" s="240"/>
      <c r="U10" s="241"/>
    </row>
    <row r="11" spans="1:21" x14ac:dyDescent="0.25">
      <c r="A11" s="242"/>
      <c r="B11" s="243"/>
      <c r="C11" s="244"/>
      <c r="D11" s="244"/>
      <c r="E11" s="174"/>
      <c r="F11" s="175"/>
      <c r="G11" s="175"/>
      <c r="H11" s="245"/>
      <c r="I11" s="246"/>
      <c r="J11" s="246"/>
      <c r="K11" s="243"/>
      <c r="L11" s="247"/>
      <c r="M11" s="248"/>
      <c r="N11" s="249"/>
      <c r="O11" s="250"/>
      <c r="P11" s="250"/>
      <c r="Q11" s="251"/>
      <c r="R11" s="252"/>
      <c r="S11" s="253"/>
      <c r="T11" s="253"/>
      <c r="U11" s="189"/>
    </row>
    <row r="12" spans="1:21" x14ac:dyDescent="0.25">
      <c r="A12" s="95"/>
      <c r="B12" s="220"/>
      <c r="C12" s="221"/>
      <c r="D12" s="221"/>
      <c r="E12" s="172"/>
      <c r="F12" s="173"/>
      <c r="G12" s="173"/>
      <c r="H12" s="209" t="s">
        <v>41</v>
      </c>
      <c r="I12" s="269" t="str">
        <f t="shared" ref="I12:I17" si="2">CONCATENATE(A12,"/",2025)</f>
        <v>/2025</v>
      </c>
      <c r="J12" s="223" t="s">
        <v>26</v>
      </c>
      <c r="K12" s="220"/>
      <c r="L12" s="224"/>
      <c r="M12" s="36"/>
      <c r="N12" s="225"/>
      <c r="O12" s="226"/>
      <c r="P12" s="226"/>
      <c r="Q12" s="120"/>
      <c r="R12" s="227"/>
      <c r="S12" s="228"/>
      <c r="T12" s="228"/>
      <c r="U12" s="189">
        <f t="shared" ref="U12:U17" si="3">IF(K12&lt;&gt;"","",C12)</f>
        <v>0</v>
      </c>
    </row>
    <row r="13" spans="1:21" x14ac:dyDescent="0.25">
      <c r="A13" s="95"/>
      <c r="B13" s="220"/>
      <c r="C13" s="221"/>
      <c r="D13" s="221"/>
      <c r="E13" s="172"/>
      <c r="F13" s="173"/>
      <c r="G13" s="173"/>
      <c r="H13" s="209" t="s">
        <v>41</v>
      </c>
      <c r="I13" s="269" t="str">
        <f t="shared" si="2"/>
        <v>/2025</v>
      </c>
      <c r="J13" s="223" t="s">
        <v>26</v>
      </c>
      <c r="K13" s="220"/>
      <c r="L13" s="224"/>
      <c r="M13" s="36"/>
      <c r="N13" s="225"/>
      <c r="O13" s="226"/>
      <c r="P13" s="226"/>
      <c r="Q13" s="120"/>
      <c r="R13" s="227"/>
      <c r="S13" s="228"/>
      <c r="T13" s="228"/>
      <c r="U13" s="189">
        <f t="shared" si="3"/>
        <v>0</v>
      </c>
    </row>
    <row r="14" spans="1:21" x14ac:dyDescent="0.25">
      <c r="A14" s="95"/>
      <c r="B14" s="220"/>
      <c r="C14" s="221"/>
      <c r="D14" s="221"/>
      <c r="E14" s="172"/>
      <c r="F14" s="173"/>
      <c r="G14" s="173"/>
      <c r="H14" s="209" t="s">
        <v>41</v>
      </c>
      <c r="I14" s="269" t="str">
        <f t="shared" si="2"/>
        <v>/2025</v>
      </c>
      <c r="J14" s="223" t="s">
        <v>26</v>
      </c>
      <c r="K14" s="220"/>
      <c r="L14" s="224"/>
      <c r="M14" s="36"/>
      <c r="N14" s="225"/>
      <c r="O14" s="226"/>
      <c r="P14" s="226"/>
      <c r="Q14" s="120"/>
      <c r="R14" s="227"/>
      <c r="S14" s="228"/>
      <c r="T14" s="228"/>
      <c r="U14" s="189">
        <f t="shared" si="3"/>
        <v>0</v>
      </c>
    </row>
    <row r="15" spans="1:21" x14ac:dyDescent="0.25">
      <c r="A15" s="95"/>
      <c r="B15" s="220"/>
      <c r="C15" s="221"/>
      <c r="D15" s="221"/>
      <c r="E15" s="172"/>
      <c r="F15" s="173"/>
      <c r="G15" s="173"/>
      <c r="H15" s="209" t="s">
        <v>41</v>
      </c>
      <c r="I15" s="269" t="str">
        <f t="shared" si="2"/>
        <v>/2025</v>
      </c>
      <c r="J15" s="223" t="s">
        <v>26</v>
      </c>
      <c r="K15" s="220"/>
      <c r="L15" s="224"/>
      <c r="M15" s="36"/>
      <c r="N15" s="225"/>
      <c r="O15" s="226"/>
      <c r="P15" s="226"/>
      <c r="Q15" s="120"/>
      <c r="R15" s="227"/>
      <c r="S15" s="228"/>
      <c r="T15" s="228"/>
      <c r="U15" s="189">
        <f t="shared" si="3"/>
        <v>0</v>
      </c>
    </row>
    <row r="16" spans="1:21" x14ac:dyDescent="0.25">
      <c r="A16" s="95"/>
      <c r="B16" s="220"/>
      <c r="C16" s="221"/>
      <c r="D16" s="221"/>
      <c r="E16" s="172"/>
      <c r="F16" s="173"/>
      <c r="G16" s="173"/>
      <c r="H16" s="209" t="s">
        <v>41</v>
      </c>
      <c r="I16" s="269" t="str">
        <f t="shared" si="2"/>
        <v>/2025</v>
      </c>
      <c r="J16" s="223" t="s">
        <v>26</v>
      </c>
      <c r="K16" s="220"/>
      <c r="L16" s="224"/>
      <c r="M16" s="36"/>
      <c r="N16" s="225"/>
      <c r="O16" s="226"/>
      <c r="P16" s="226"/>
      <c r="Q16" s="120"/>
      <c r="R16" s="227"/>
      <c r="S16" s="228"/>
      <c r="T16" s="228"/>
      <c r="U16" s="189">
        <f t="shared" si="3"/>
        <v>0</v>
      </c>
    </row>
    <row r="17" spans="1:21" x14ac:dyDescent="0.25">
      <c r="A17" s="95"/>
      <c r="B17" s="220"/>
      <c r="C17" s="221"/>
      <c r="D17" s="221"/>
      <c r="E17" s="172"/>
      <c r="F17" s="173"/>
      <c r="G17" s="173"/>
      <c r="H17" s="209" t="s">
        <v>41</v>
      </c>
      <c r="I17" s="269" t="str">
        <f t="shared" si="2"/>
        <v>/2025</v>
      </c>
      <c r="J17" s="223" t="s">
        <v>26</v>
      </c>
      <c r="K17" s="220"/>
      <c r="L17" s="224"/>
      <c r="M17" s="36"/>
      <c r="N17" s="225"/>
      <c r="O17" s="226"/>
      <c r="P17" s="226"/>
      <c r="Q17" s="120"/>
      <c r="R17" s="227"/>
      <c r="S17" s="228"/>
      <c r="T17" s="228"/>
      <c r="U17" s="189">
        <f t="shared" si="3"/>
        <v>0</v>
      </c>
    </row>
    <row r="18" spans="1:21" x14ac:dyDescent="0.25">
      <c r="A18" s="95"/>
      <c r="B18" s="220"/>
      <c r="C18" s="221"/>
      <c r="D18" s="221"/>
      <c r="E18" s="172"/>
      <c r="F18" s="173"/>
      <c r="G18" s="173"/>
      <c r="H18" s="209"/>
      <c r="I18" s="269"/>
      <c r="J18" s="223"/>
      <c r="K18" s="220"/>
      <c r="L18" s="224"/>
      <c r="M18" s="36"/>
      <c r="N18" s="225"/>
      <c r="O18" s="226"/>
      <c r="P18" s="226"/>
      <c r="Q18" s="120"/>
      <c r="R18" s="227"/>
      <c r="S18" s="228"/>
      <c r="T18" s="228"/>
      <c r="U18" s="189"/>
    </row>
    <row r="19" spans="1:21" x14ac:dyDescent="0.25">
      <c r="A19" s="229"/>
      <c r="B19" s="230"/>
      <c r="C19" s="231"/>
      <c r="D19" s="231"/>
      <c r="E19" s="270" t="s">
        <v>73</v>
      </c>
      <c r="F19" s="271">
        <f>SUM(F12:F18)</f>
        <v>0</v>
      </c>
      <c r="G19" s="271">
        <f>SUM(G12:G18)</f>
        <v>0</v>
      </c>
      <c r="H19" s="232"/>
      <c r="I19" s="233"/>
      <c r="J19" s="233"/>
      <c r="K19" s="230"/>
      <c r="L19" s="234"/>
      <c r="M19" s="235"/>
      <c r="N19" s="236"/>
      <c r="O19" s="237"/>
      <c r="P19" s="237"/>
      <c r="Q19" s="238"/>
      <c r="R19" s="239"/>
      <c r="S19" s="240"/>
      <c r="T19" s="240"/>
      <c r="U19" s="241"/>
    </row>
    <row r="20" spans="1:21" x14ac:dyDescent="0.25">
      <c r="A20" s="95"/>
      <c r="B20" s="220"/>
      <c r="C20" s="221"/>
      <c r="D20" s="221"/>
      <c r="E20" s="172"/>
      <c r="F20" s="173"/>
      <c r="G20" s="173"/>
      <c r="H20" s="209"/>
      <c r="I20" s="269"/>
      <c r="J20" s="223"/>
      <c r="K20" s="220"/>
      <c r="L20" s="224"/>
      <c r="M20" s="36"/>
      <c r="N20" s="225"/>
      <c r="O20" s="226"/>
      <c r="P20" s="226"/>
      <c r="Q20" s="120"/>
      <c r="R20" s="227"/>
      <c r="S20" s="228"/>
      <c r="T20" s="228"/>
      <c r="U20" s="189"/>
    </row>
    <row r="21" spans="1:21" x14ac:dyDescent="0.25">
      <c r="A21" s="95"/>
      <c r="B21" s="220"/>
      <c r="C21" s="221"/>
      <c r="D21" s="221"/>
      <c r="E21" s="172"/>
      <c r="F21" s="173"/>
      <c r="G21" s="173"/>
      <c r="H21" s="209" t="s">
        <v>41</v>
      </c>
      <c r="I21" s="269" t="str">
        <f t="shared" ref="I21:I47" si="4">CONCATENATE(A21,"/",2025)</f>
        <v>/2025</v>
      </c>
      <c r="J21" s="223" t="s">
        <v>26</v>
      </c>
      <c r="K21" s="220"/>
      <c r="L21" s="224"/>
      <c r="M21" s="36"/>
      <c r="N21" s="225"/>
      <c r="O21" s="226"/>
      <c r="P21" s="226"/>
      <c r="Q21" s="120"/>
      <c r="R21" s="227"/>
      <c r="S21" s="228"/>
      <c r="T21" s="228"/>
      <c r="U21" s="189">
        <f t="shared" ref="U21:U24" si="5">IF(K21&lt;&gt;"","",C21)</f>
        <v>0</v>
      </c>
    </row>
    <row r="22" spans="1:21" x14ac:dyDescent="0.25">
      <c r="A22" s="95"/>
      <c r="B22" s="220"/>
      <c r="C22" s="221"/>
      <c r="D22" s="221"/>
      <c r="E22" s="172"/>
      <c r="F22" s="173"/>
      <c r="G22" s="173"/>
      <c r="H22" s="209" t="s">
        <v>41</v>
      </c>
      <c r="I22" s="269" t="str">
        <f t="shared" si="4"/>
        <v>/2025</v>
      </c>
      <c r="J22" s="223" t="s">
        <v>26</v>
      </c>
      <c r="K22" s="220"/>
      <c r="L22" s="224"/>
      <c r="M22" s="36"/>
      <c r="N22" s="225"/>
      <c r="O22" s="226"/>
      <c r="P22" s="226"/>
      <c r="Q22" s="120"/>
      <c r="R22" s="227"/>
      <c r="S22" s="228"/>
      <c r="T22" s="228"/>
      <c r="U22" s="189">
        <f t="shared" si="5"/>
        <v>0</v>
      </c>
    </row>
    <row r="23" spans="1:21" x14ac:dyDescent="0.25">
      <c r="A23" s="95"/>
      <c r="B23" s="220"/>
      <c r="C23" s="221"/>
      <c r="D23" s="221"/>
      <c r="E23" s="172"/>
      <c r="F23" s="173"/>
      <c r="G23" s="173"/>
      <c r="H23" s="209" t="s">
        <v>41</v>
      </c>
      <c r="I23" s="269" t="str">
        <f t="shared" si="4"/>
        <v>/2025</v>
      </c>
      <c r="J23" s="223" t="s">
        <v>26</v>
      </c>
      <c r="K23" s="220"/>
      <c r="L23" s="224"/>
      <c r="M23" s="36"/>
      <c r="N23" s="225"/>
      <c r="O23" s="226"/>
      <c r="P23" s="226"/>
      <c r="Q23" s="120"/>
      <c r="R23" s="227"/>
      <c r="S23" s="228"/>
      <c r="T23" s="228"/>
      <c r="U23" s="189">
        <f t="shared" si="5"/>
        <v>0</v>
      </c>
    </row>
    <row r="24" spans="1:21" x14ac:dyDescent="0.25">
      <c r="A24" s="95"/>
      <c r="B24" s="220"/>
      <c r="C24" s="221"/>
      <c r="D24" s="221"/>
      <c r="E24" s="172"/>
      <c r="F24" s="173"/>
      <c r="G24" s="173"/>
      <c r="H24" s="209" t="s">
        <v>41</v>
      </c>
      <c r="I24" s="269" t="str">
        <f t="shared" si="4"/>
        <v>/2025</v>
      </c>
      <c r="J24" s="223" t="s">
        <v>26</v>
      </c>
      <c r="K24" s="220"/>
      <c r="L24" s="224"/>
      <c r="M24" s="36"/>
      <c r="N24" s="225"/>
      <c r="O24" s="226"/>
      <c r="P24" s="226"/>
      <c r="Q24" s="120"/>
      <c r="R24" s="227"/>
      <c r="S24" s="228"/>
      <c r="T24" s="228"/>
      <c r="U24" s="189">
        <f t="shared" si="5"/>
        <v>0</v>
      </c>
    </row>
    <row r="25" spans="1:21" x14ac:dyDescent="0.25">
      <c r="A25" s="95"/>
      <c r="B25" s="220"/>
      <c r="C25" s="221"/>
      <c r="D25" s="221"/>
      <c r="E25" s="172"/>
      <c r="F25" s="173"/>
      <c r="G25" s="173"/>
      <c r="H25" s="222"/>
      <c r="I25" s="269"/>
      <c r="J25" s="223"/>
      <c r="K25" s="220"/>
      <c r="L25" s="224"/>
      <c r="M25" s="36"/>
      <c r="N25" s="225"/>
      <c r="O25" s="226"/>
      <c r="P25" s="226"/>
      <c r="Q25" s="120"/>
      <c r="R25" s="227"/>
      <c r="S25" s="228"/>
      <c r="T25" s="228"/>
      <c r="U25" s="189"/>
    </row>
    <row r="26" spans="1:21" x14ac:dyDescent="0.25">
      <c r="A26" s="229"/>
      <c r="B26" s="230"/>
      <c r="C26" s="231"/>
      <c r="D26" s="231"/>
      <c r="E26" s="270" t="s">
        <v>73</v>
      </c>
      <c r="F26" s="271">
        <f>SUM(F21:F25)</f>
        <v>0</v>
      </c>
      <c r="G26" s="271">
        <f>SUM(G21:G25)</f>
        <v>0</v>
      </c>
      <c r="H26" s="232"/>
      <c r="I26" s="233"/>
      <c r="J26" s="233"/>
      <c r="K26" s="230"/>
      <c r="L26" s="234"/>
      <c r="M26" s="235"/>
      <c r="N26" s="236"/>
      <c r="O26" s="237"/>
      <c r="P26" s="237"/>
      <c r="Q26" s="238"/>
      <c r="R26" s="239"/>
      <c r="S26" s="240"/>
      <c r="T26" s="240"/>
      <c r="U26" s="241"/>
    </row>
    <row r="27" spans="1:21" x14ac:dyDescent="0.25">
      <c r="A27" s="95"/>
      <c r="B27" s="220"/>
      <c r="C27" s="221"/>
      <c r="D27" s="221"/>
      <c r="E27" s="172"/>
      <c r="F27" s="173"/>
      <c r="G27" s="173"/>
      <c r="H27" s="222"/>
      <c r="I27" s="269"/>
      <c r="J27" s="223"/>
      <c r="K27" s="220"/>
      <c r="L27" s="224"/>
      <c r="M27" s="36"/>
      <c r="N27" s="225"/>
      <c r="O27" s="226"/>
      <c r="P27" s="226"/>
      <c r="Q27" s="120"/>
      <c r="R27" s="227"/>
      <c r="S27" s="228"/>
      <c r="T27" s="228"/>
      <c r="U27" s="189"/>
    </row>
    <row r="28" spans="1:21" x14ac:dyDescent="0.25">
      <c r="A28" s="95"/>
      <c r="B28" s="220"/>
      <c r="C28" s="221"/>
      <c r="D28" s="221"/>
      <c r="E28" s="172"/>
      <c r="F28" s="173"/>
      <c r="G28" s="173"/>
      <c r="H28" s="222" t="s">
        <v>71</v>
      </c>
      <c r="I28" s="269" t="str">
        <f t="shared" ref="I28" si="6">CONCATENATE(A28,"/",2025)</f>
        <v>/2025</v>
      </c>
      <c r="J28" s="223" t="s">
        <v>26</v>
      </c>
      <c r="K28" s="220"/>
      <c r="L28" s="224"/>
      <c r="M28" s="36"/>
      <c r="N28" s="225"/>
      <c r="O28" s="273"/>
      <c r="P28" s="272"/>
      <c r="Q28" s="120"/>
      <c r="R28" s="227"/>
      <c r="S28" s="228"/>
      <c r="T28" s="228"/>
      <c r="U28" s="189">
        <f t="shared" ref="U28" si="7">IF(K28&lt;&gt;"","",C28)</f>
        <v>0</v>
      </c>
    </row>
    <row r="29" spans="1:21" x14ac:dyDescent="0.25">
      <c r="A29" s="95"/>
      <c r="B29" s="220"/>
      <c r="C29" s="221"/>
      <c r="D29" s="221"/>
      <c r="E29" s="172"/>
      <c r="F29" s="173"/>
      <c r="G29" s="173"/>
      <c r="H29" s="222"/>
      <c r="I29" s="269"/>
      <c r="J29" s="223"/>
      <c r="K29" s="220"/>
      <c r="L29" s="224"/>
      <c r="M29" s="36"/>
      <c r="N29" s="225"/>
      <c r="O29" s="226"/>
      <c r="P29" s="226"/>
      <c r="Q29" s="120"/>
      <c r="R29" s="227"/>
      <c r="S29" s="228"/>
      <c r="T29" s="228"/>
      <c r="U29" s="189"/>
    </row>
    <row r="30" spans="1:21" x14ac:dyDescent="0.25">
      <c r="A30" s="229"/>
      <c r="B30" s="230"/>
      <c r="C30" s="231"/>
      <c r="D30" s="231"/>
      <c r="E30" s="270" t="s">
        <v>73</v>
      </c>
      <c r="F30" s="271">
        <f>SUM(F28:F29)</f>
        <v>0</v>
      </c>
      <c r="G30" s="271">
        <f>SUM(G28:G29)</f>
        <v>0</v>
      </c>
      <c r="H30" s="232"/>
      <c r="I30" s="233"/>
      <c r="J30" s="233"/>
      <c r="K30" s="230"/>
      <c r="L30" s="234"/>
      <c r="M30" s="235"/>
      <c r="N30" s="236"/>
      <c r="O30" s="237"/>
      <c r="P30" s="237"/>
      <c r="Q30" s="238"/>
      <c r="R30" s="239"/>
      <c r="S30" s="240"/>
      <c r="T30" s="240"/>
      <c r="U30" s="241"/>
    </row>
    <row r="31" spans="1:21" x14ac:dyDescent="0.25">
      <c r="A31" s="95"/>
      <c r="B31" s="220"/>
      <c r="C31" s="221"/>
      <c r="D31" s="221"/>
      <c r="E31" s="172"/>
      <c r="F31" s="173"/>
      <c r="G31" s="173"/>
      <c r="H31" s="222"/>
      <c r="I31" s="269"/>
      <c r="J31" s="223"/>
      <c r="K31" s="220"/>
      <c r="L31" s="224"/>
      <c r="M31" s="36"/>
      <c r="N31" s="225"/>
      <c r="O31" s="226"/>
      <c r="P31" s="226"/>
      <c r="Q31" s="120"/>
      <c r="R31" s="227"/>
      <c r="S31" s="228"/>
      <c r="T31" s="228"/>
      <c r="U31" s="189"/>
    </row>
    <row r="32" spans="1:21" x14ac:dyDescent="0.25">
      <c r="A32" s="95"/>
      <c r="B32" s="220"/>
      <c r="C32" s="221"/>
      <c r="D32" s="221"/>
      <c r="E32" s="172"/>
      <c r="F32" s="173"/>
      <c r="G32" s="173"/>
      <c r="H32" s="222" t="s">
        <v>71</v>
      </c>
      <c r="I32" s="269" t="str">
        <f t="shared" si="4"/>
        <v>/2025</v>
      </c>
      <c r="J32" s="223" t="s">
        <v>26</v>
      </c>
      <c r="K32" s="220"/>
      <c r="L32" s="224"/>
      <c r="M32" s="36"/>
      <c r="N32" s="225"/>
      <c r="O32" s="273"/>
      <c r="P32" s="272"/>
      <c r="Q32" s="120"/>
      <c r="R32" s="227"/>
      <c r="S32" s="228"/>
      <c r="T32" s="228"/>
      <c r="U32" s="189">
        <f t="shared" ref="U32" si="8">IF(K32&lt;&gt;"","",C32)</f>
        <v>0</v>
      </c>
    </row>
    <row r="33" spans="1:21" x14ac:dyDescent="0.25">
      <c r="A33" s="95"/>
      <c r="B33" s="220"/>
      <c r="C33" s="221"/>
      <c r="D33" s="221"/>
      <c r="E33" s="172"/>
      <c r="F33" s="173"/>
      <c r="G33" s="173"/>
      <c r="H33" s="222"/>
      <c r="I33" s="269"/>
      <c r="J33" s="223"/>
      <c r="K33" s="220"/>
      <c r="L33" s="224"/>
      <c r="M33" s="36"/>
      <c r="N33" s="225"/>
      <c r="O33" s="226"/>
      <c r="P33" s="226"/>
      <c r="Q33" s="120"/>
      <c r="R33" s="227"/>
      <c r="S33" s="228"/>
      <c r="T33" s="228"/>
      <c r="U33" s="189"/>
    </row>
    <row r="34" spans="1:21" x14ac:dyDescent="0.25">
      <c r="A34" s="229"/>
      <c r="B34" s="230"/>
      <c r="C34" s="231"/>
      <c r="D34" s="231"/>
      <c r="E34" s="270" t="s">
        <v>73</v>
      </c>
      <c r="F34" s="271">
        <f>SUM(F32:F33)</f>
        <v>0</v>
      </c>
      <c r="G34" s="271">
        <f>SUM(G32:G33)</f>
        <v>0</v>
      </c>
      <c r="H34" s="232"/>
      <c r="I34" s="233"/>
      <c r="J34" s="233"/>
      <c r="K34" s="230"/>
      <c r="L34" s="234"/>
      <c r="M34" s="235"/>
      <c r="N34" s="236"/>
      <c r="O34" s="237"/>
      <c r="P34" s="237"/>
      <c r="Q34" s="238"/>
      <c r="R34" s="239"/>
      <c r="S34" s="240"/>
      <c r="T34" s="240"/>
      <c r="U34" s="241"/>
    </row>
    <row r="35" spans="1:21" x14ac:dyDescent="0.25">
      <c r="A35" s="95"/>
      <c r="B35" s="220"/>
      <c r="C35" s="221"/>
      <c r="D35" s="221"/>
      <c r="E35" s="172"/>
      <c r="F35" s="173"/>
      <c r="G35" s="173"/>
      <c r="H35" s="222"/>
      <c r="I35" s="269"/>
      <c r="J35" s="223"/>
      <c r="K35" s="220"/>
      <c r="L35" s="224"/>
      <c r="M35" s="36"/>
      <c r="N35" s="225"/>
      <c r="O35" s="226"/>
      <c r="P35" s="226"/>
      <c r="Q35" s="120"/>
      <c r="R35" s="227"/>
      <c r="S35" s="228"/>
      <c r="T35" s="228"/>
      <c r="U35" s="189"/>
    </row>
    <row r="36" spans="1:21" x14ac:dyDescent="0.25">
      <c r="A36" s="95"/>
      <c r="B36" s="220"/>
      <c r="C36" s="221"/>
      <c r="D36" s="221"/>
      <c r="E36" s="172"/>
      <c r="F36" s="173"/>
      <c r="G36" s="173"/>
      <c r="H36" s="209" t="s">
        <v>41</v>
      </c>
      <c r="I36" s="269" t="str">
        <f>CONCATENATE(A36,"/",2025)</f>
        <v>/2025</v>
      </c>
      <c r="J36" s="223" t="s">
        <v>26</v>
      </c>
      <c r="K36" s="220"/>
      <c r="L36" s="224"/>
      <c r="M36" s="36"/>
      <c r="N36" s="225"/>
      <c r="O36" s="226"/>
      <c r="P36" s="226"/>
      <c r="Q36" s="120"/>
      <c r="R36" s="227"/>
      <c r="S36" s="228"/>
      <c r="T36" s="228"/>
      <c r="U36" s="189">
        <f t="shared" ref="U36:U47" si="9">IF(K36&lt;&gt;"","",C36)</f>
        <v>0</v>
      </c>
    </row>
    <row r="37" spans="1:21" x14ac:dyDescent="0.25">
      <c r="A37" s="95"/>
      <c r="B37" s="220"/>
      <c r="C37" s="221"/>
      <c r="D37" s="221"/>
      <c r="E37" s="172"/>
      <c r="F37" s="173"/>
      <c r="G37" s="173"/>
      <c r="H37" s="209" t="s">
        <v>41</v>
      </c>
      <c r="I37" s="269" t="str">
        <f>CONCATENATE(A37,"/",2025)</f>
        <v>/2025</v>
      </c>
      <c r="J37" s="223" t="s">
        <v>26</v>
      </c>
      <c r="K37" s="220"/>
      <c r="L37" s="224"/>
      <c r="M37" s="36"/>
      <c r="N37" s="225"/>
      <c r="O37" s="226"/>
      <c r="P37" s="226"/>
      <c r="Q37" s="120"/>
      <c r="R37" s="227"/>
      <c r="S37" s="228"/>
      <c r="T37" s="228"/>
      <c r="U37" s="189">
        <f t="shared" si="9"/>
        <v>0</v>
      </c>
    </row>
    <row r="38" spans="1:21" x14ac:dyDescent="0.25">
      <c r="A38" s="95"/>
      <c r="B38" s="220"/>
      <c r="C38" s="221"/>
      <c r="D38" s="221"/>
      <c r="E38" s="172"/>
      <c r="F38" s="173"/>
      <c r="G38" s="173"/>
      <c r="H38" s="209" t="s">
        <v>41</v>
      </c>
      <c r="I38" s="269" t="str">
        <f>CONCATENATE(A38,"/",2025)</f>
        <v>/2025</v>
      </c>
      <c r="J38" s="223" t="s">
        <v>26</v>
      </c>
      <c r="K38" s="220"/>
      <c r="L38" s="224"/>
      <c r="M38" s="36"/>
      <c r="N38" s="225"/>
      <c r="O38" s="226"/>
      <c r="P38" s="226"/>
      <c r="Q38" s="120"/>
      <c r="R38" s="227"/>
      <c r="S38" s="228"/>
      <c r="T38" s="228"/>
      <c r="U38" s="189">
        <f t="shared" si="9"/>
        <v>0</v>
      </c>
    </row>
    <row r="39" spans="1:21" x14ac:dyDescent="0.25">
      <c r="A39" s="95"/>
      <c r="B39" s="220"/>
      <c r="C39" s="221"/>
      <c r="D39" s="221"/>
      <c r="E39" s="172"/>
      <c r="F39" s="173"/>
      <c r="G39" s="173"/>
      <c r="H39" s="209" t="s">
        <v>41</v>
      </c>
      <c r="I39" s="269" t="str">
        <f>CONCATENATE(A39,"/",2025)</f>
        <v>/2025</v>
      </c>
      <c r="J39" s="223" t="s">
        <v>26</v>
      </c>
      <c r="K39" s="220"/>
      <c r="L39" s="224"/>
      <c r="M39" s="36"/>
      <c r="N39" s="225"/>
      <c r="O39" s="226"/>
      <c r="P39" s="226"/>
      <c r="Q39" s="120"/>
      <c r="R39" s="227"/>
      <c r="S39" s="228"/>
      <c r="T39" s="228"/>
      <c r="U39" s="189">
        <f t="shared" si="9"/>
        <v>0</v>
      </c>
    </row>
    <row r="40" spans="1:21" x14ac:dyDescent="0.25">
      <c r="A40" s="95"/>
      <c r="B40" s="220"/>
      <c r="C40" s="221"/>
      <c r="D40" s="221"/>
      <c r="E40" s="172"/>
      <c r="F40" s="173"/>
      <c r="G40" s="173"/>
      <c r="H40" s="209" t="s">
        <v>41</v>
      </c>
      <c r="I40" s="269" t="str">
        <f>CONCATENATE(A40,"/",2025)</f>
        <v>/2025</v>
      </c>
      <c r="J40" s="223" t="s">
        <v>26</v>
      </c>
      <c r="K40" s="220"/>
      <c r="L40" s="224"/>
      <c r="M40" s="36"/>
      <c r="N40" s="225"/>
      <c r="O40" s="226"/>
      <c r="P40" s="226"/>
      <c r="Q40" s="120"/>
      <c r="R40" s="227"/>
      <c r="S40" s="228"/>
      <c r="T40" s="228"/>
      <c r="U40" s="189">
        <f t="shared" si="9"/>
        <v>0</v>
      </c>
    </row>
    <row r="41" spans="1:21" x14ac:dyDescent="0.25">
      <c r="A41" s="95"/>
      <c r="B41" s="220"/>
      <c r="C41" s="221"/>
      <c r="D41" s="221"/>
      <c r="E41" s="172"/>
      <c r="F41" s="173"/>
      <c r="G41" s="173"/>
      <c r="H41" s="209" t="s">
        <v>41</v>
      </c>
      <c r="I41" s="269" t="str">
        <f t="shared" si="4"/>
        <v>/2025</v>
      </c>
      <c r="J41" s="223" t="s">
        <v>26</v>
      </c>
      <c r="K41" s="220"/>
      <c r="L41" s="224"/>
      <c r="M41" s="36"/>
      <c r="N41" s="225"/>
      <c r="O41" s="226"/>
      <c r="P41" s="226"/>
      <c r="Q41" s="120"/>
      <c r="R41" s="227"/>
      <c r="S41" s="228"/>
      <c r="T41" s="228"/>
      <c r="U41" s="189">
        <f t="shared" si="9"/>
        <v>0</v>
      </c>
    </row>
    <row r="42" spans="1:21" x14ac:dyDescent="0.25">
      <c r="A42" s="95"/>
      <c r="B42" s="220"/>
      <c r="C42" s="221"/>
      <c r="D42" s="221"/>
      <c r="E42" s="172"/>
      <c r="F42" s="173"/>
      <c r="G42" s="173"/>
      <c r="H42" s="209" t="s">
        <v>41</v>
      </c>
      <c r="I42" s="269" t="str">
        <f t="shared" si="4"/>
        <v>/2025</v>
      </c>
      <c r="J42" s="223" t="s">
        <v>26</v>
      </c>
      <c r="K42" s="220"/>
      <c r="L42" s="224"/>
      <c r="M42" s="36"/>
      <c r="N42" s="225"/>
      <c r="O42" s="226"/>
      <c r="P42" s="226"/>
      <c r="Q42" s="120"/>
      <c r="R42" s="227"/>
      <c r="S42" s="228"/>
      <c r="T42" s="228"/>
      <c r="U42" s="189">
        <f t="shared" si="9"/>
        <v>0</v>
      </c>
    </row>
    <row r="43" spans="1:21" x14ac:dyDescent="0.25">
      <c r="A43" s="95"/>
      <c r="B43" s="220"/>
      <c r="C43" s="221"/>
      <c r="D43" s="221"/>
      <c r="E43" s="172"/>
      <c r="F43" s="173"/>
      <c r="G43" s="173"/>
      <c r="H43" s="209" t="s">
        <v>41</v>
      </c>
      <c r="I43" s="269" t="str">
        <f t="shared" si="4"/>
        <v>/2025</v>
      </c>
      <c r="J43" s="223" t="s">
        <v>26</v>
      </c>
      <c r="K43" s="220"/>
      <c r="L43" s="224"/>
      <c r="M43" s="36"/>
      <c r="N43" s="225"/>
      <c r="O43" s="226"/>
      <c r="P43" s="226"/>
      <c r="Q43" s="120"/>
      <c r="R43" s="227"/>
      <c r="S43" s="228"/>
      <c r="T43" s="228"/>
      <c r="U43" s="189">
        <f t="shared" si="9"/>
        <v>0</v>
      </c>
    </row>
    <row r="44" spans="1:21" x14ac:dyDescent="0.25">
      <c r="A44" s="95"/>
      <c r="B44" s="220"/>
      <c r="C44" s="221"/>
      <c r="D44" s="221"/>
      <c r="E44" s="172"/>
      <c r="F44" s="173"/>
      <c r="G44" s="173"/>
      <c r="H44" s="209" t="s">
        <v>41</v>
      </c>
      <c r="I44" s="269" t="str">
        <f t="shared" si="4"/>
        <v>/2025</v>
      </c>
      <c r="J44" s="223" t="s">
        <v>26</v>
      </c>
      <c r="K44" s="220"/>
      <c r="L44" s="224"/>
      <c r="M44" s="36"/>
      <c r="N44" s="225"/>
      <c r="O44" s="226"/>
      <c r="P44" s="226"/>
      <c r="Q44" s="120"/>
      <c r="R44" s="227"/>
      <c r="S44" s="228"/>
      <c r="T44" s="228"/>
      <c r="U44" s="189">
        <f t="shared" si="9"/>
        <v>0</v>
      </c>
    </row>
    <row r="45" spans="1:21" x14ac:dyDescent="0.25">
      <c r="A45" s="95"/>
      <c r="B45" s="220"/>
      <c r="C45" s="221"/>
      <c r="D45" s="221"/>
      <c r="E45" s="172"/>
      <c r="F45" s="173"/>
      <c r="G45" s="173"/>
      <c r="H45" s="209" t="s">
        <v>41</v>
      </c>
      <c r="I45" s="269" t="str">
        <f t="shared" si="4"/>
        <v>/2025</v>
      </c>
      <c r="J45" s="223" t="s">
        <v>26</v>
      </c>
      <c r="K45" s="220"/>
      <c r="L45" s="224"/>
      <c r="M45" s="36"/>
      <c r="N45" s="225"/>
      <c r="O45" s="226"/>
      <c r="P45" s="226"/>
      <c r="Q45" s="120"/>
      <c r="R45" s="227"/>
      <c r="S45" s="228"/>
      <c r="T45" s="228"/>
      <c r="U45" s="189">
        <f t="shared" si="9"/>
        <v>0</v>
      </c>
    </row>
    <row r="46" spans="1:21" x14ac:dyDescent="0.25">
      <c r="A46" s="95"/>
      <c r="B46" s="220"/>
      <c r="C46" s="221"/>
      <c r="D46" s="221"/>
      <c r="E46" s="172"/>
      <c r="F46" s="173"/>
      <c r="G46" s="173"/>
      <c r="H46" s="209" t="s">
        <v>41</v>
      </c>
      <c r="I46" s="269" t="str">
        <f t="shared" si="4"/>
        <v>/2025</v>
      </c>
      <c r="J46" s="223" t="s">
        <v>26</v>
      </c>
      <c r="K46" s="220"/>
      <c r="L46" s="224"/>
      <c r="M46" s="36"/>
      <c r="N46" s="225"/>
      <c r="O46" s="226"/>
      <c r="P46" s="226"/>
      <c r="Q46" s="120"/>
      <c r="R46" s="227"/>
      <c r="S46" s="228"/>
      <c r="T46" s="228"/>
      <c r="U46" s="189">
        <f t="shared" si="9"/>
        <v>0</v>
      </c>
    </row>
    <row r="47" spans="1:21" x14ac:dyDescent="0.25">
      <c r="A47" s="95"/>
      <c r="B47" s="220"/>
      <c r="C47" s="221"/>
      <c r="D47" s="221"/>
      <c r="E47" s="172"/>
      <c r="F47" s="173"/>
      <c r="G47" s="173"/>
      <c r="H47" s="209" t="s">
        <v>41</v>
      </c>
      <c r="I47" s="269" t="str">
        <f t="shared" si="4"/>
        <v>/2025</v>
      </c>
      <c r="J47" s="223" t="s">
        <v>26</v>
      </c>
      <c r="K47" s="220"/>
      <c r="L47" s="224"/>
      <c r="M47" s="36"/>
      <c r="N47" s="225"/>
      <c r="O47" s="226"/>
      <c r="P47" s="226"/>
      <c r="Q47" s="120"/>
      <c r="R47" s="227"/>
      <c r="S47" s="228"/>
      <c r="T47" s="228"/>
      <c r="U47" s="189">
        <f t="shared" si="9"/>
        <v>0</v>
      </c>
    </row>
    <row r="48" spans="1:21" x14ac:dyDescent="0.25">
      <c r="A48" s="95"/>
      <c r="B48" s="220"/>
      <c r="C48" s="221"/>
      <c r="D48" s="221"/>
      <c r="E48" s="172"/>
      <c r="F48" s="173"/>
      <c r="G48" s="173"/>
      <c r="H48" s="222"/>
      <c r="I48" s="269"/>
      <c r="J48" s="223"/>
      <c r="K48" s="220"/>
      <c r="L48" s="224"/>
      <c r="M48" s="36"/>
      <c r="N48" s="225"/>
      <c r="O48" s="226"/>
      <c r="P48" s="226"/>
      <c r="Q48" s="120"/>
      <c r="R48" s="227"/>
      <c r="S48" s="228"/>
      <c r="T48" s="228"/>
      <c r="U48" s="189"/>
    </row>
    <row r="49" spans="1:21" x14ac:dyDescent="0.25">
      <c r="A49" s="95"/>
      <c r="B49" s="220"/>
      <c r="C49" s="221"/>
      <c r="D49" s="244"/>
      <c r="E49" s="270" t="s">
        <v>73</v>
      </c>
      <c r="F49" s="271">
        <f>SUM(F36:F48)</f>
        <v>0</v>
      </c>
      <c r="G49" s="271">
        <f>SUM(G32:G48)</f>
        <v>0</v>
      </c>
      <c r="H49" s="222"/>
      <c r="I49" s="269"/>
      <c r="J49" s="223"/>
      <c r="K49" s="220"/>
      <c r="L49" s="224"/>
      <c r="M49" s="36"/>
      <c r="N49" s="225"/>
      <c r="O49" s="226"/>
      <c r="P49" s="226"/>
      <c r="Q49" s="120"/>
      <c r="R49" s="227"/>
      <c r="S49" s="228"/>
      <c r="T49" s="228"/>
      <c r="U49" s="189"/>
    </row>
    <row r="50" spans="1:21" x14ac:dyDescent="0.25">
      <c r="A50" s="95"/>
      <c r="B50" s="220"/>
      <c r="C50" s="221"/>
      <c r="D50" s="221"/>
      <c r="E50" s="172"/>
      <c r="F50" s="173"/>
      <c r="G50" s="173"/>
      <c r="H50" s="222"/>
      <c r="I50" s="269"/>
      <c r="J50" s="223"/>
      <c r="K50" s="220"/>
      <c r="L50" s="224"/>
      <c r="M50" s="36"/>
      <c r="N50" s="225"/>
      <c r="O50" s="226"/>
      <c r="P50" s="226"/>
      <c r="Q50" s="120"/>
      <c r="R50" s="227"/>
      <c r="S50" s="228"/>
      <c r="T50" s="228"/>
      <c r="U50" s="189"/>
    </row>
    <row r="51" spans="1:21" x14ac:dyDescent="0.25">
      <c r="A51" s="95"/>
      <c r="B51" s="220"/>
      <c r="C51" s="221"/>
      <c r="D51" s="221"/>
      <c r="E51" s="172"/>
      <c r="F51" s="173"/>
      <c r="G51" s="173"/>
      <c r="H51" s="222" t="s">
        <v>71</v>
      </c>
      <c r="I51" s="269" t="str">
        <f>CONCATENATE(A51,"/",2025)</f>
        <v>/2025</v>
      </c>
      <c r="J51" s="223"/>
      <c r="K51" s="220"/>
      <c r="L51" s="224"/>
      <c r="M51" s="36"/>
      <c r="N51" s="225"/>
      <c r="O51" s="226"/>
      <c r="P51" s="226"/>
      <c r="Q51" s="120"/>
      <c r="R51" s="227"/>
      <c r="S51" s="228"/>
      <c r="T51" s="228"/>
      <c r="U51" s="189">
        <f>IF(K51&lt;&gt;"","",F51)</f>
        <v>0</v>
      </c>
    </row>
    <row r="52" spans="1:21" x14ac:dyDescent="0.25">
      <c r="A52" s="254"/>
      <c r="B52" s="255"/>
      <c r="C52" s="256"/>
      <c r="D52" s="256"/>
      <c r="E52" s="190"/>
      <c r="F52" s="191"/>
      <c r="G52" s="191"/>
      <c r="H52" s="257"/>
      <c r="I52" s="258"/>
      <c r="J52" s="259"/>
      <c r="K52" s="260"/>
      <c r="L52" s="261"/>
      <c r="M52" s="262"/>
      <c r="N52" s="263"/>
      <c r="O52" s="264"/>
      <c r="P52" s="264"/>
      <c r="Q52" s="265"/>
      <c r="R52" s="266"/>
      <c r="S52" s="267"/>
      <c r="T52" s="267"/>
      <c r="U52" s="268"/>
    </row>
    <row r="53" spans="1:21" x14ac:dyDescent="0.25">
      <c r="A53" s="176"/>
      <c r="B53" s="177"/>
      <c r="C53" s="178"/>
      <c r="D53" s="274"/>
      <c r="E53" s="270" t="s">
        <v>74</v>
      </c>
      <c r="F53" s="271">
        <f>F49+F34+F30+F26+F19+F10</f>
        <v>0</v>
      </c>
      <c r="G53" s="271">
        <f>G51+G49+G34+G30+G26+G19+G10</f>
        <v>0</v>
      </c>
      <c r="H53" s="179"/>
      <c r="M53" s="180">
        <f t="shared" ref="M53:U53" si="10">SUM(M4:M52)</f>
        <v>0</v>
      </c>
      <c r="N53" s="180">
        <f t="shared" si="10"/>
        <v>0</v>
      </c>
      <c r="O53" s="180">
        <f t="shared" si="10"/>
        <v>0</v>
      </c>
      <c r="P53" s="180">
        <f t="shared" si="10"/>
        <v>0</v>
      </c>
      <c r="Q53" s="180">
        <f t="shared" si="10"/>
        <v>0</v>
      </c>
      <c r="R53" s="180">
        <f t="shared" si="10"/>
        <v>0</v>
      </c>
      <c r="S53" s="180">
        <f t="shared" si="10"/>
        <v>0</v>
      </c>
      <c r="T53" s="180">
        <f t="shared" si="10"/>
        <v>0</v>
      </c>
      <c r="U53" s="180">
        <f t="shared" si="10"/>
        <v>0</v>
      </c>
    </row>
    <row r="54" spans="1:21" ht="17.25" x14ac:dyDescent="0.25">
      <c r="A54" s="100"/>
      <c r="B54" s="168"/>
      <c r="C54" s="103"/>
      <c r="D54" s="103"/>
      <c r="L54" s="85" t="s">
        <v>44</v>
      </c>
      <c r="M54" s="162">
        <f>M53-N53</f>
        <v>0</v>
      </c>
      <c r="O54" s="163">
        <f>O53-P53</f>
        <v>0</v>
      </c>
      <c r="Q54" s="164">
        <f>Q53</f>
        <v>0</v>
      </c>
      <c r="S54" s="165">
        <f>S53-T53</f>
        <v>0</v>
      </c>
    </row>
    <row r="55" spans="1:21" x14ac:dyDescent="0.25">
      <c r="A55" s="100"/>
      <c r="B55" s="309"/>
      <c r="C55" s="309"/>
      <c r="F55" s="163"/>
      <c r="G55" s="163"/>
      <c r="L55" s="52" t="s">
        <v>22</v>
      </c>
      <c r="M55" s="89">
        <f>N53+O55</f>
        <v>0</v>
      </c>
      <c r="O55" s="89">
        <f>P53</f>
        <v>0</v>
      </c>
      <c r="P55" s="28" t="s">
        <v>23</v>
      </c>
      <c r="Q55" s="163">
        <f>R53</f>
        <v>0</v>
      </c>
    </row>
    <row r="56" spans="1:21" ht="17.25" x14ac:dyDescent="0.25">
      <c r="A56" s="100"/>
      <c r="L56" s="85" t="s">
        <v>24</v>
      </c>
      <c r="M56" s="162">
        <f>M55/1.2</f>
        <v>0</v>
      </c>
      <c r="N56" s="162"/>
      <c r="O56" s="162">
        <f>O55/1.2</f>
        <v>0</v>
      </c>
    </row>
    <row r="57" spans="1:21" ht="18" thickBot="1" x14ac:dyDescent="0.3">
      <c r="A57" s="100"/>
      <c r="L57" s="52" t="s">
        <v>25</v>
      </c>
      <c r="M57" s="169">
        <f>M56*20/100</f>
        <v>0</v>
      </c>
      <c r="N57" s="169"/>
      <c r="O57" s="169">
        <f t="shared" ref="O57" si="11">O56*20/100</f>
        <v>0</v>
      </c>
      <c r="P57" s="170"/>
    </row>
    <row r="58" spans="1:21" ht="19.5" thickTop="1" x14ac:dyDescent="0.25">
      <c r="A58" s="100"/>
      <c r="B58" s="312" t="s">
        <v>83</v>
      </c>
      <c r="C58" s="313"/>
      <c r="D58" s="314"/>
      <c r="F58" s="163"/>
      <c r="L58" s="85" t="s">
        <v>75</v>
      </c>
      <c r="M58" s="162">
        <f>M56+Q55+S55</f>
        <v>0</v>
      </c>
    </row>
    <row r="59" spans="1:21" ht="17.25" x14ac:dyDescent="0.25">
      <c r="B59" s="275"/>
      <c r="C59" s="276"/>
      <c r="D59" s="277"/>
      <c r="L59" s="85"/>
      <c r="M59" s="162"/>
    </row>
    <row r="60" spans="1:21" ht="17.25" x14ac:dyDescent="0.25">
      <c r="B60" s="278">
        <v>607090</v>
      </c>
      <c r="C60" s="280" t="s">
        <v>78</v>
      </c>
      <c r="D60" s="294">
        <f>SUMIF(H5:H52,"Lot Or  18 K - 18 K (750/1000)",F5:F52)</f>
        <v>0</v>
      </c>
      <c r="E60" s="296" t="s">
        <v>84</v>
      </c>
      <c r="L60" s="85"/>
      <c r="M60" s="162"/>
    </row>
    <row r="61" spans="1:21" ht="17.25" x14ac:dyDescent="0.25">
      <c r="B61" s="278">
        <v>607190</v>
      </c>
      <c r="C61" s="280" t="s">
        <v>79</v>
      </c>
      <c r="D61" s="294">
        <f>SUMIF(H4:H51,"Lot Argent",F4:F51)</f>
        <v>0</v>
      </c>
      <c r="E61" s="295">
        <f>SUM(D60:D61)</f>
        <v>0</v>
      </c>
      <c r="L61" s="85"/>
      <c r="M61" s="162"/>
    </row>
    <row r="62" spans="1:21" x14ac:dyDescent="0.25">
      <c r="B62" s="278"/>
      <c r="C62" s="280"/>
      <c r="D62" s="283"/>
      <c r="E62" s="297" t="s">
        <v>85</v>
      </c>
      <c r="H62"/>
      <c r="I62"/>
      <c r="K62"/>
      <c r="L62"/>
      <c r="M62"/>
      <c r="N62"/>
      <c r="O62"/>
      <c r="P62"/>
      <c r="Q62"/>
      <c r="R62"/>
      <c r="S62"/>
      <c r="T62"/>
      <c r="U62"/>
    </row>
    <row r="63" spans="1:21" x14ac:dyDescent="0.25">
      <c r="B63" s="278">
        <v>707090</v>
      </c>
      <c r="C63" s="280" t="s">
        <v>80</v>
      </c>
      <c r="D63" s="294">
        <f>Q53</f>
        <v>0</v>
      </c>
      <c r="E63" s="299">
        <f>D63-D60</f>
        <v>0</v>
      </c>
      <c r="H63"/>
      <c r="I63"/>
      <c r="K63"/>
      <c r="L63"/>
      <c r="M63"/>
      <c r="N63"/>
      <c r="O63"/>
      <c r="P63"/>
      <c r="Q63"/>
      <c r="R63"/>
      <c r="S63"/>
      <c r="T63"/>
      <c r="U63"/>
    </row>
    <row r="64" spans="1:21" x14ac:dyDescent="0.25">
      <c r="B64" s="278">
        <v>707100</v>
      </c>
      <c r="C64" s="280" t="s">
        <v>81</v>
      </c>
      <c r="D64" s="294">
        <f>O53-P53</f>
        <v>0</v>
      </c>
      <c r="E64" s="300"/>
      <c r="F64" s="308" t="s">
        <v>92</v>
      </c>
      <c r="H64"/>
      <c r="I64"/>
      <c r="K64"/>
      <c r="L64"/>
      <c r="M64"/>
      <c r="N64"/>
      <c r="O64"/>
      <c r="P64"/>
      <c r="Q64"/>
      <c r="R64"/>
      <c r="S64"/>
      <c r="T64"/>
      <c r="U64"/>
    </row>
    <row r="65" spans="2:21" ht="15.75" thickBot="1" x14ac:dyDescent="0.3">
      <c r="B65" s="279">
        <v>701190</v>
      </c>
      <c r="C65" s="281" t="s">
        <v>82</v>
      </c>
      <c r="D65" s="298">
        <f>ROUND(P53/1.2,2)</f>
        <v>0</v>
      </c>
      <c r="E65" s="295">
        <f>D65</f>
        <v>0</v>
      </c>
      <c r="F65" s="307">
        <f>ROUND(E65*0.2,2)</f>
        <v>0</v>
      </c>
      <c r="H65"/>
      <c r="I65"/>
      <c r="K65"/>
      <c r="L65"/>
      <c r="M65"/>
      <c r="N65"/>
      <c r="O65"/>
      <c r="P65"/>
      <c r="Q65"/>
      <c r="R65"/>
      <c r="S65"/>
      <c r="T65"/>
      <c r="U65"/>
    </row>
    <row r="66" spans="2:21" ht="15.75" thickTop="1" x14ac:dyDescent="0.25">
      <c r="H66"/>
      <c r="I66"/>
      <c r="K66"/>
      <c r="L66"/>
      <c r="M66"/>
      <c r="N66"/>
      <c r="O66"/>
      <c r="P66"/>
      <c r="Q66"/>
      <c r="R66"/>
      <c r="S66"/>
      <c r="T66"/>
      <c r="U66"/>
    </row>
    <row r="67" spans="2:21" x14ac:dyDescent="0.25">
      <c r="D67" s="302" t="s">
        <v>86</v>
      </c>
      <c r="E67" s="301">
        <f>SUM(E63:E65)</f>
        <v>0</v>
      </c>
      <c r="F67" s="303" t="e">
        <f>E67/SUM(D63:D65)</f>
        <v>#DIV/0!</v>
      </c>
      <c r="H67"/>
      <c r="I67"/>
      <c r="K67"/>
      <c r="L67"/>
      <c r="M67"/>
      <c r="N67"/>
      <c r="O67"/>
      <c r="P67"/>
      <c r="Q67"/>
      <c r="R67"/>
      <c r="S67"/>
      <c r="T67"/>
      <c r="U67"/>
    </row>
    <row r="68" spans="2:21" x14ac:dyDescent="0.25">
      <c r="H68"/>
      <c r="I68"/>
      <c r="K68"/>
      <c r="L68"/>
      <c r="M68"/>
      <c r="N68"/>
      <c r="O68"/>
      <c r="P68"/>
      <c r="Q68"/>
      <c r="R68"/>
      <c r="S68"/>
      <c r="T68"/>
      <c r="U68"/>
    </row>
    <row r="69" spans="2:21" x14ac:dyDescent="0.25">
      <c r="H69"/>
      <c r="I69"/>
      <c r="K69"/>
      <c r="L69"/>
      <c r="M69"/>
      <c r="N69"/>
      <c r="O69"/>
      <c r="P69"/>
      <c r="Q69"/>
      <c r="R69"/>
      <c r="S69"/>
      <c r="T69"/>
      <c r="U69"/>
    </row>
    <row r="70" spans="2:21" x14ac:dyDescent="0.25">
      <c r="H70"/>
      <c r="I70"/>
      <c r="K70"/>
      <c r="L70"/>
      <c r="M70"/>
      <c r="N70"/>
      <c r="O70"/>
      <c r="P70"/>
      <c r="Q70"/>
      <c r="R70"/>
      <c r="S70"/>
      <c r="T70"/>
      <c r="U70"/>
    </row>
    <row r="71" spans="2:21" ht="15.75" thickBot="1" x14ac:dyDescent="0.3">
      <c r="H71"/>
      <c r="I71"/>
      <c r="K71"/>
      <c r="L71"/>
      <c r="M71"/>
      <c r="N71"/>
      <c r="O71"/>
      <c r="P71"/>
      <c r="Q71"/>
      <c r="R71"/>
      <c r="S71"/>
      <c r="T71"/>
      <c r="U71"/>
    </row>
    <row r="72" spans="2:21" ht="19.5" thickTop="1" x14ac:dyDescent="0.25">
      <c r="B72" s="312" t="s">
        <v>87</v>
      </c>
      <c r="C72" s="313"/>
      <c r="D72" s="314"/>
      <c r="H72"/>
      <c r="I72"/>
      <c r="K72"/>
      <c r="L72"/>
      <c r="M72"/>
      <c r="N72"/>
      <c r="O72"/>
      <c r="P72"/>
      <c r="Q72"/>
      <c r="R72"/>
      <c r="S72"/>
      <c r="T72"/>
      <c r="U72"/>
    </row>
    <row r="73" spans="2:21" x14ac:dyDescent="0.25">
      <c r="B73" s="275"/>
      <c r="C73" s="276"/>
      <c r="D73" s="277"/>
      <c r="H73"/>
      <c r="I73"/>
      <c r="K73"/>
      <c r="L73"/>
      <c r="M73"/>
      <c r="N73"/>
      <c r="O73"/>
      <c r="P73"/>
      <c r="Q73"/>
      <c r="R73"/>
      <c r="S73"/>
      <c r="T73"/>
      <c r="U73"/>
    </row>
    <row r="74" spans="2:21" x14ac:dyDescent="0.25">
      <c r="B74" s="278">
        <v>607090</v>
      </c>
      <c r="C74" s="280" t="s">
        <v>78</v>
      </c>
      <c r="D74" s="294">
        <f>D60+'10-2025'!D74</f>
        <v>13215</v>
      </c>
      <c r="E74" s="296" t="s">
        <v>84</v>
      </c>
      <c r="H74"/>
      <c r="I74"/>
      <c r="K74"/>
      <c r="L74"/>
      <c r="M74"/>
      <c r="N74"/>
      <c r="O74"/>
      <c r="P74"/>
      <c r="Q74"/>
      <c r="R74"/>
      <c r="S74"/>
      <c r="T74"/>
      <c r="U74"/>
    </row>
    <row r="75" spans="2:21" x14ac:dyDescent="0.25">
      <c r="B75" s="278">
        <v>607190</v>
      </c>
      <c r="C75" s="280" t="s">
        <v>79</v>
      </c>
      <c r="D75" s="294">
        <f>D61+'10-2025'!D75</f>
        <v>640</v>
      </c>
      <c r="E75" s="295">
        <f>D74+D75</f>
        <v>13855</v>
      </c>
      <c r="H75"/>
      <c r="I75"/>
      <c r="K75"/>
      <c r="L75"/>
      <c r="M75"/>
      <c r="N75"/>
      <c r="O75"/>
      <c r="P75"/>
      <c r="Q75"/>
      <c r="R75"/>
      <c r="S75"/>
      <c r="T75"/>
      <c r="U75"/>
    </row>
    <row r="76" spans="2:21" x14ac:dyDescent="0.25">
      <c r="B76" s="278"/>
      <c r="C76" s="280"/>
      <c r="D76" s="283"/>
      <c r="E76" s="297" t="s">
        <v>85</v>
      </c>
      <c r="H76"/>
      <c r="I76"/>
      <c r="K76"/>
      <c r="L76"/>
      <c r="M76"/>
      <c r="N76"/>
      <c r="O76"/>
      <c r="P76"/>
      <c r="Q76"/>
      <c r="R76"/>
      <c r="S76"/>
      <c r="T76"/>
      <c r="U76"/>
    </row>
    <row r="77" spans="2:21" x14ac:dyDescent="0.25">
      <c r="B77" s="278">
        <v>707090</v>
      </c>
      <c r="C77" s="280" t="s">
        <v>80</v>
      </c>
      <c r="D77" s="294">
        <f>D63+'10-2025'!D77</f>
        <v>29561</v>
      </c>
      <c r="E77" s="299">
        <f>D77-D74</f>
        <v>16346</v>
      </c>
      <c r="H77"/>
      <c r="I77"/>
      <c r="K77"/>
      <c r="L77"/>
      <c r="M77"/>
      <c r="N77"/>
      <c r="O77"/>
      <c r="P77"/>
      <c r="Q77"/>
      <c r="R77"/>
      <c r="S77"/>
      <c r="T77"/>
      <c r="U77"/>
    </row>
    <row r="78" spans="2:21" x14ac:dyDescent="0.25">
      <c r="B78" s="278">
        <v>707100</v>
      </c>
      <c r="C78" s="280" t="s">
        <v>81</v>
      </c>
      <c r="D78" s="294">
        <f>D64+'10-2025'!D78</f>
        <v>540</v>
      </c>
      <c r="E78" s="300"/>
      <c r="H78"/>
      <c r="I78"/>
      <c r="K78"/>
      <c r="L78"/>
      <c r="M78"/>
      <c r="N78"/>
      <c r="O78"/>
      <c r="P78"/>
      <c r="Q78"/>
      <c r="R78"/>
      <c r="S78"/>
      <c r="T78"/>
      <c r="U78"/>
    </row>
    <row r="79" spans="2:21" ht="15.75" thickBot="1" x14ac:dyDescent="0.3">
      <c r="B79" s="279">
        <v>701190</v>
      </c>
      <c r="C79" s="281" t="s">
        <v>82</v>
      </c>
      <c r="D79" s="294">
        <f>D65+'10-2025'!D79</f>
        <v>191.67</v>
      </c>
      <c r="E79" s="295">
        <f>D79</f>
        <v>191.67</v>
      </c>
      <c r="H79"/>
      <c r="I79"/>
      <c r="K79"/>
      <c r="L79"/>
      <c r="M79"/>
      <c r="N79"/>
      <c r="O79"/>
      <c r="P79"/>
      <c r="Q79"/>
      <c r="R79"/>
      <c r="S79"/>
      <c r="T79"/>
      <c r="U79"/>
    </row>
    <row r="80" spans="2:21" ht="15.75" thickTop="1" x14ac:dyDescent="0.25">
      <c r="H80"/>
      <c r="I80"/>
      <c r="K80"/>
      <c r="L80"/>
      <c r="M80"/>
      <c r="N80"/>
      <c r="O80"/>
      <c r="P80"/>
      <c r="Q80"/>
      <c r="R80"/>
      <c r="S80"/>
      <c r="T80"/>
      <c r="U80"/>
    </row>
    <row r="81" spans="4:21" x14ac:dyDescent="0.25">
      <c r="D81" s="302" t="s">
        <v>86</v>
      </c>
      <c r="E81" s="301">
        <f>SUM(E77:E79)</f>
        <v>16537.669999999998</v>
      </c>
      <c r="F81" s="303">
        <f>E81/SUM(D77:D79)</f>
        <v>0.54592975792493692</v>
      </c>
      <c r="H81"/>
      <c r="I81"/>
      <c r="K81"/>
      <c r="L81"/>
      <c r="M81"/>
      <c r="N81"/>
      <c r="O81"/>
      <c r="P81"/>
      <c r="Q81"/>
      <c r="R81"/>
      <c r="S81"/>
      <c r="T81"/>
      <c r="U81"/>
    </row>
    <row r="82" spans="4:21" x14ac:dyDescent="0.25">
      <c r="H82"/>
      <c r="I82"/>
      <c r="K82"/>
      <c r="L82"/>
      <c r="M82"/>
      <c r="N82"/>
      <c r="O82"/>
      <c r="P82"/>
      <c r="Q82"/>
      <c r="R82"/>
      <c r="S82"/>
      <c r="T82"/>
      <c r="U82"/>
    </row>
    <row r="83" spans="4:21" x14ac:dyDescent="0.25">
      <c r="H83"/>
      <c r="I83"/>
      <c r="K83"/>
      <c r="L83"/>
      <c r="M83"/>
      <c r="N83"/>
      <c r="O83"/>
      <c r="P83"/>
      <c r="Q83"/>
      <c r="R83"/>
      <c r="S83"/>
      <c r="T83"/>
      <c r="U83"/>
    </row>
    <row r="84" spans="4:21" x14ac:dyDescent="0.25">
      <c r="H84"/>
      <c r="I84"/>
      <c r="K84"/>
      <c r="L84"/>
      <c r="M84"/>
      <c r="N84"/>
      <c r="O84"/>
      <c r="P84"/>
      <c r="Q84"/>
      <c r="R84"/>
      <c r="S84"/>
      <c r="T84"/>
      <c r="U84"/>
    </row>
    <row r="85" spans="4:21" x14ac:dyDescent="0.25">
      <c r="H85"/>
      <c r="I85"/>
      <c r="K85"/>
      <c r="L85"/>
      <c r="M85"/>
      <c r="N85"/>
      <c r="O85"/>
      <c r="P85"/>
      <c r="Q85"/>
      <c r="R85"/>
      <c r="S85"/>
      <c r="T85"/>
      <c r="U85"/>
    </row>
    <row r="86" spans="4:21" x14ac:dyDescent="0.25">
      <c r="H86"/>
      <c r="I86"/>
      <c r="K86"/>
      <c r="L86"/>
      <c r="M86"/>
      <c r="N86"/>
      <c r="O86"/>
      <c r="P86"/>
      <c r="Q86"/>
      <c r="R86"/>
      <c r="S86"/>
      <c r="T86"/>
      <c r="U86"/>
    </row>
    <row r="87" spans="4:21" x14ac:dyDescent="0.25">
      <c r="H87"/>
      <c r="I87"/>
      <c r="K87"/>
      <c r="L87"/>
      <c r="M87"/>
      <c r="N87"/>
      <c r="O87"/>
      <c r="P87"/>
      <c r="Q87"/>
      <c r="R87"/>
      <c r="S87"/>
      <c r="T87"/>
      <c r="U87"/>
    </row>
    <row r="88" spans="4:21" x14ac:dyDescent="0.25">
      <c r="H88"/>
      <c r="I88"/>
      <c r="K88"/>
      <c r="L88"/>
      <c r="M88"/>
      <c r="N88"/>
      <c r="O88"/>
      <c r="P88"/>
      <c r="Q88"/>
      <c r="R88"/>
      <c r="S88"/>
      <c r="T88"/>
      <c r="U88"/>
    </row>
    <row r="89" spans="4:21" x14ac:dyDescent="0.25">
      <c r="H89"/>
      <c r="I89"/>
      <c r="K89"/>
      <c r="L89"/>
      <c r="M89"/>
      <c r="N89"/>
      <c r="O89"/>
      <c r="P89"/>
      <c r="Q89"/>
      <c r="R89"/>
      <c r="S89"/>
      <c r="T89"/>
      <c r="U89"/>
    </row>
    <row r="90" spans="4:21" x14ac:dyDescent="0.25">
      <c r="H90"/>
      <c r="I90"/>
      <c r="K90"/>
      <c r="L90"/>
      <c r="M90"/>
      <c r="N90"/>
      <c r="O90"/>
      <c r="P90"/>
      <c r="Q90"/>
      <c r="R90"/>
      <c r="S90"/>
      <c r="T90"/>
      <c r="U90"/>
    </row>
    <row r="91" spans="4:21" x14ac:dyDescent="0.25">
      <c r="H91"/>
      <c r="I91"/>
      <c r="K91"/>
      <c r="L91"/>
      <c r="M91"/>
      <c r="N91"/>
      <c r="O91"/>
      <c r="P91"/>
      <c r="Q91"/>
      <c r="R91"/>
      <c r="S91"/>
      <c r="T91"/>
      <c r="U91"/>
    </row>
    <row r="92" spans="4:21" x14ac:dyDescent="0.25">
      <c r="H92"/>
      <c r="I92"/>
      <c r="K92"/>
      <c r="L92"/>
      <c r="M92"/>
      <c r="N92"/>
      <c r="O92"/>
      <c r="P92"/>
      <c r="Q92"/>
      <c r="R92"/>
      <c r="S92"/>
      <c r="T92"/>
      <c r="U92"/>
    </row>
  </sheetData>
  <mergeCells count="6">
    <mergeCell ref="B72:D72"/>
    <mergeCell ref="M2:N2"/>
    <mergeCell ref="O2:P2"/>
    <mergeCell ref="Q2:R2"/>
    <mergeCell ref="B55:C55"/>
    <mergeCell ref="B58:D58"/>
  </mergeCells>
  <dataValidations count="1">
    <dataValidation type="list" allowBlank="1" showInputMessage="1" showErrorMessage="1" sqref="J5:J51" xr:uid="{00000000-0002-0000-0A00-000000000000}">
      <formula1>Mode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U92"/>
  <sheetViews>
    <sheetView topLeftCell="A37" workbookViewId="0">
      <selection activeCell="F64" sqref="F64:F65"/>
    </sheetView>
  </sheetViews>
  <sheetFormatPr baseColWidth="10" defaultColWidth="10.42578125" defaultRowHeight="15" x14ac:dyDescent="0.25"/>
  <cols>
    <col min="1" max="1" width="14.140625" style="99" bestFit="1" customWidth="1"/>
    <col min="2" max="2" width="14.85546875" style="19" customWidth="1"/>
    <col min="3" max="3" width="23.28515625" style="19" bestFit="1" customWidth="1"/>
    <col min="4" max="5" width="15" style="19" customWidth="1"/>
    <col min="6" max="6" width="15" style="28" customWidth="1"/>
    <col min="7" max="7" width="7.42578125" style="28" bestFit="1" customWidth="1"/>
    <col min="8" max="8" width="37" style="28" customWidth="1"/>
    <col min="9" max="9" width="9.85546875" style="8" customWidth="1"/>
    <col min="10" max="10" width="13.140625" customWidth="1"/>
    <col min="11" max="11" width="14.85546875" style="19" customWidth="1"/>
    <col min="12" max="12" width="17.85546875" style="28" customWidth="1"/>
    <col min="13" max="13" width="14.7109375" style="28" customWidth="1"/>
    <col min="14" max="16" width="14.42578125" style="28" customWidth="1"/>
    <col min="17" max="17" width="15.7109375" style="163" customWidth="1"/>
    <col min="18" max="18" width="15.7109375" style="28" customWidth="1"/>
    <col min="19" max="19" width="17.28515625" style="28" customWidth="1"/>
    <col min="20" max="20" width="14.42578125" style="28" customWidth="1"/>
    <col min="21" max="21" width="15.85546875" style="28" customWidth="1"/>
    <col min="22" max="22" width="10.42578125" customWidth="1"/>
  </cols>
  <sheetData>
    <row r="1" spans="1:21" ht="17.25" x14ac:dyDescent="0.3">
      <c r="A1" s="90" t="s">
        <v>0</v>
      </c>
      <c r="B1" s="1"/>
      <c r="C1" s="1">
        <v>2022</v>
      </c>
      <c r="D1" s="1"/>
      <c r="E1" s="1"/>
      <c r="F1" s="20"/>
      <c r="G1" s="20"/>
      <c r="H1" s="45" t="s">
        <v>1</v>
      </c>
      <c r="I1" s="54"/>
      <c r="J1" s="1"/>
      <c r="K1" s="73"/>
      <c r="L1" s="78"/>
      <c r="M1" s="106"/>
      <c r="N1" s="27"/>
      <c r="O1" s="27"/>
      <c r="P1" s="27"/>
      <c r="Q1" s="107"/>
      <c r="R1" s="27"/>
      <c r="S1" s="27"/>
      <c r="T1" s="27"/>
      <c r="U1" s="51" t="s">
        <v>2</v>
      </c>
    </row>
    <row r="2" spans="1:21" ht="17.25" x14ac:dyDescent="0.3">
      <c r="A2" s="91"/>
      <c r="B2" s="2"/>
      <c r="C2" s="15"/>
      <c r="D2" s="15"/>
      <c r="E2" s="15"/>
      <c r="F2" s="21"/>
      <c r="G2" s="21"/>
      <c r="H2" s="21"/>
      <c r="I2" s="55"/>
      <c r="J2" s="2"/>
      <c r="K2" s="2"/>
      <c r="L2" s="79"/>
      <c r="M2" s="310" t="s">
        <v>3</v>
      </c>
      <c r="N2" s="311"/>
      <c r="O2" s="310" t="s">
        <v>4</v>
      </c>
      <c r="P2" s="311"/>
      <c r="Q2" s="310" t="s">
        <v>31</v>
      </c>
      <c r="R2" s="311"/>
      <c r="S2" s="79"/>
      <c r="T2" s="79"/>
      <c r="U2" s="79"/>
    </row>
    <row r="3" spans="1:21" s="35" customFormat="1" ht="51.75" x14ac:dyDescent="0.25">
      <c r="A3" s="181" t="s">
        <v>5</v>
      </c>
      <c r="B3" s="182" t="s">
        <v>6</v>
      </c>
      <c r="C3" s="182" t="s">
        <v>28</v>
      </c>
      <c r="D3" s="182" t="s">
        <v>76</v>
      </c>
      <c r="E3" s="182" t="s">
        <v>7</v>
      </c>
      <c r="F3" s="182" t="s">
        <v>8</v>
      </c>
      <c r="G3" s="182" t="s">
        <v>39</v>
      </c>
      <c r="H3" s="182" t="s">
        <v>9</v>
      </c>
      <c r="I3" s="182" t="s">
        <v>10</v>
      </c>
      <c r="J3" s="183" t="s">
        <v>11</v>
      </c>
      <c r="K3" s="184" t="s">
        <v>12</v>
      </c>
      <c r="L3" s="182" t="s">
        <v>6</v>
      </c>
      <c r="M3" s="182" t="s">
        <v>30</v>
      </c>
      <c r="N3" s="185" t="s">
        <v>13</v>
      </c>
      <c r="O3" s="182" t="s">
        <v>14</v>
      </c>
      <c r="P3" s="182" t="s">
        <v>15</v>
      </c>
      <c r="Q3" s="186" t="s">
        <v>16</v>
      </c>
      <c r="R3" s="187" t="s">
        <v>17</v>
      </c>
      <c r="S3" s="188" t="s">
        <v>18</v>
      </c>
      <c r="T3" s="188" t="s">
        <v>19</v>
      </c>
      <c r="U3" s="182" t="s">
        <v>27</v>
      </c>
    </row>
    <row r="4" spans="1:21" x14ac:dyDescent="0.25">
      <c r="A4" s="192"/>
      <c r="B4" s="193"/>
      <c r="C4" s="194"/>
      <c r="D4" s="194"/>
      <c r="E4" s="195"/>
      <c r="F4" s="196"/>
      <c r="G4" s="196"/>
      <c r="H4" s="196"/>
      <c r="I4" s="197"/>
      <c r="J4" s="198"/>
      <c r="K4" s="193"/>
      <c r="L4" s="199"/>
      <c r="M4" s="196"/>
      <c r="N4" s="200"/>
      <c r="O4" s="201"/>
      <c r="P4" s="201"/>
      <c r="Q4" s="202"/>
      <c r="R4" s="203"/>
      <c r="S4" s="204"/>
      <c r="T4" s="205"/>
      <c r="U4" s="206"/>
    </row>
    <row r="5" spans="1:21" x14ac:dyDescent="0.25">
      <c r="A5" s="94"/>
      <c r="B5" s="207"/>
      <c r="C5" s="208"/>
      <c r="D5" s="208"/>
      <c r="E5" s="13"/>
      <c r="F5" s="14"/>
      <c r="G5" s="14"/>
      <c r="H5" s="209" t="s">
        <v>41</v>
      </c>
      <c r="I5" s="269" t="str">
        <f t="shared" ref="I5:I8" si="0">CONCATENATE(A5,"/",2025)</f>
        <v>/2025</v>
      </c>
      <c r="J5" s="210" t="s">
        <v>26</v>
      </c>
      <c r="K5" s="211"/>
      <c r="L5" s="62"/>
      <c r="M5" s="40"/>
      <c r="N5" s="116" t="str">
        <f>IF(M5="","",IF(E5&lt;&gt;"",M5-E5,M5-F5))</f>
        <v/>
      </c>
      <c r="O5" s="212"/>
      <c r="P5" s="212" t="str">
        <f>IF(O5="","",IF(E5&lt;&gt;"",O5-E5,O5-F5))</f>
        <v/>
      </c>
      <c r="Q5" s="111"/>
      <c r="R5" s="112"/>
      <c r="S5" s="213"/>
      <c r="T5" s="213"/>
      <c r="U5" s="189">
        <f t="shared" ref="U5:U8" si="1">IF(K5&lt;&gt;"","",C5)</f>
        <v>0</v>
      </c>
    </row>
    <row r="6" spans="1:21" x14ac:dyDescent="0.25">
      <c r="A6" s="94"/>
      <c r="B6" s="214"/>
      <c r="C6" s="215"/>
      <c r="D6" s="215"/>
      <c r="E6" s="13"/>
      <c r="F6" s="14"/>
      <c r="G6" s="14"/>
      <c r="H6" s="209" t="s">
        <v>41</v>
      </c>
      <c r="I6" s="269" t="str">
        <f t="shared" si="0"/>
        <v>/2025</v>
      </c>
      <c r="J6" s="210" t="s">
        <v>26</v>
      </c>
      <c r="K6" s="214"/>
      <c r="L6" s="62"/>
      <c r="M6" s="40"/>
      <c r="N6" s="216"/>
      <c r="O6" s="217"/>
      <c r="P6" s="217"/>
      <c r="Q6" s="111"/>
      <c r="R6" s="218"/>
      <c r="S6" s="219"/>
      <c r="T6" s="219"/>
      <c r="U6" s="189">
        <f t="shared" si="1"/>
        <v>0</v>
      </c>
    </row>
    <row r="7" spans="1:21" x14ac:dyDescent="0.25">
      <c r="A7" s="94"/>
      <c r="B7" s="214"/>
      <c r="C7" s="215"/>
      <c r="D7" s="215"/>
      <c r="E7" s="13"/>
      <c r="F7" s="14"/>
      <c r="G7" s="14"/>
      <c r="H7" s="209" t="s">
        <v>41</v>
      </c>
      <c r="I7" s="269" t="str">
        <f t="shared" si="0"/>
        <v>/2025</v>
      </c>
      <c r="J7" s="210" t="s">
        <v>26</v>
      </c>
      <c r="K7" s="214"/>
      <c r="L7" s="62"/>
      <c r="M7" s="40"/>
      <c r="N7" s="216"/>
      <c r="O7" s="217"/>
      <c r="P7" s="217"/>
      <c r="Q7" s="111"/>
      <c r="R7" s="218"/>
      <c r="S7" s="219"/>
      <c r="T7" s="219"/>
      <c r="U7" s="189">
        <f t="shared" si="1"/>
        <v>0</v>
      </c>
    </row>
    <row r="8" spans="1:21" x14ac:dyDescent="0.25">
      <c r="A8" s="94"/>
      <c r="B8" s="214"/>
      <c r="C8" s="215"/>
      <c r="D8" s="215"/>
      <c r="E8" s="13"/>
      <c r="F8" s="14"/>
      <c r="G8" s="14"/>
      <c r="H8" s="209" t="s">
        <v>41</v>
      </c>
      <c r="I8" s="269" t="str">
        <f t="shared" si="0"/>
        <v>/2025</v>
      </c>
      <c r="J8" s="210" t="s">
        <v>26</v>
      </c>
      <c r="K8" s="214"/>
      <c r="L8" s="62"/>
      <c r="M8" s="40"/>
      <c r="N8" s="216"/>
      <c r="O8" s="217"/>
      <c r="P8" s="217"/>
      <c r="Q8" s="111"/>
      <c r="R8" s="218"/>
      <c r="S8" s="219"/>
      <c r="T8" s="219"/>
      <c r="U8" s="189">
        <f t="shared" si="1"/>
        <v>0</v>
      </c>
    </row>
    <row r="9" spans="1:21" x14ac:dyDescent="0.25">
      <c r="A9" s="95"/>
      <c r="B9" s="220"/>
      <c r="C9" s="221"/>
      <c r="D9" s="221"/>
      <c r="E9" s="172"/>
      <c r="F9" s="173"/>
      <c r="G9" s="173"/>
      <c r="H9" s="222"/>
      <c r="I9" s="223"/>
      <c r="J9" s="223"/>
      <c r="K9" s="220"/>
      <c r="L9" s="224"/>
      <c r="M9" s="36"/>
      <c r="N9" s="225"/>
      <c r="O9" s="226"/>
      <c r="P9" s="226"/>
      <c r="Q9" s="120"/>
      <c r="R9" s="227"/>
      <c r="S9" s="228"/>
      <c r="T9" s="228"/>
      <c r="U9" s="189"/>
    </row>
    <row r="10" spans="1:21" x14ac:dyDescent="0.25">
      <c r="A10" s="229"/>
      <c r="B10" s="230"/>
      <c r="C10" s="231"/>
      <c r="D10" s="231"/>
      <c r="E10" s="270" t="s">
        <v>73</v>
      </c>
      <c r="F10" s="271">
        <f>SUM(F5:F9)</f>
        <v>0</v>
      </c>
      <c r="G10" s="271">
        <f>SUM(G5:G9)</f>
        <v>0</v>
      </c>
      <c r="H10" s="232"/>
      <c r="I10" s="233"/>
      <c r="J10" s="233"/>
      <c r="K10" s="230"/>
      <c r="L10" s="234"/>
      <c r="M10" s="235"/>
      <c r="N10" s="236"/>
      <c r="O10" s="237"/>
      <c r="P10" s="237"/>
      <c r="Q10" s="238"/>
      <c r="R10" s="239"/>
      <c r="S10" s="240"/>
      <c r="T10" s="240"/>
      <c r="U10" s="241"/>
    </row>
    <row r="11" spans="1:21" x14ac:dyDescent="0.25">
      <c r="A11" s="242"/>
      <c r="B11" s="243"/>
      <c r="C11" s="244"/>
      <c r="D11" s="244"/>
      <c r="E11" s="174"/>
      <c r="F11" s="175"/>
      <c r="G11" s="175"/>
      <c r="H11" s="245"/>
      <c r="I11" s="246"/>
      <c r="J11" s="246"/>
      <c r="K11" s="243"/>
      <c r="L11" s="247"/>
      <c r="M11" s="248"/>
      <c r="N11" s="249"/>
      <c r="O11" s="250"/>
      <c r="P11" s="250"/>
      <c r="Q11" s="251"/>
      <c r="R11" s="252"/>
      <c r="S11" s="253"/>
      <c r="T11" s="253"/>
      <c r="U11" s="189"/>
    </row>
    <row r="12" spans="1:21" x14ac:dyDescent="0.25">
      <c r="A12" s="95"/>
      <c r="B12" s="220"/>
      <c r="C12" s="221"/>
      <c r="D12" s="221"/>
      <c r="E12" s="172"/>
      <c r="F12" s="173"/>
      <c r="G12" s="173"/>
      <c r="H12" s="209" t="s">
        <v>41</v>
      </c>
      <c r="I12" s="269" t="str">
        <f t="shared" ref="I12:I17" si="2">CONCATENATE(A12,"/",2025)</f>
        <v>/2025</v>
      </c>
      <c r="J12" s="223" t="s">
        <v>26</v>
      </c>
      <c r="K12" s="220"/>
      <c r="L12" s="224"/>
      <c r="M12" s="36"/>
      <c r="N12" s="225"/>
      <c r="O12" s="226"/>
      <c r="P12" s="226"/>
      <c r="Q12" s="120"/>
      <c r="R12" s="227"/>
      <c r="S12" s="228"/>
      <c r="T12" s="228"/>
      <c r="U12" s="189">
        <f t="shared" ref="U12:U17" si="3">IF(K12&lt;&gt;"","",C12)</f>
        <v>0</v>
      </c>
    </row>
    <row r="13" spans="1:21" x14ac:dyDescent="0.25">
      <c r="A13" s="95"/>
      <c r="B13" s="220"/>
      <c r="C13" s="221"/>
      <c r="D13" s="221"/>
      <c r="E13" s="172"/>
      <c r="F13" s="173"/>
      <c r="G13" s="173"/>
      <c r="H13" s="209" t="s">
        <v>41</v>
      </c>
      <c r="I13" s="269" t="str">
        <f t="shared" si="2"/>
        <v>/2025</v>
      </c>
      <c r="J13" s="223" t="s">
        <v>26</v>
      </c>
      <c r="K13" s="220"/>
      <c r="L13" s="224"/>
      <c r="M13" s="36"/>
      <c r="N13" s="225"/>
      <c r="O13" s="226"/>
      <c r="P13" s="226"/>
      <c r="Q13" s="120"/>
      <c r="R13" s="227"/>
      <c r="S13" s="228"/>
      <c r="T13" s="228"/>
      <c r="U13" s="189">
        <f t="shared" si="3"/>
        <v>0</v>
      </c>
    </row>
    <row r="14" spans="1:21" x14ac:dyDescent="0.25">
      <c r="A14" s="95"/>
      <c r="B14" s="220"/>
      <c r="C14" s="221"/>
      <c r="D14" s="221"/>
      <c r="E14" s="172"/>
      <c r="F14" s="173"/>
      <c r="G14" s="173"/>
      <c r="H14" s="209" t="s">
        <v>41</v>
      </c>
      <c r="I14" s="269" t="str">
        <f t="shared" si="2"/>
        <v>/2025</v>
      </c>
      <c r="J14" s="223" t="s">
        <v>26</v>
      </c>
      <c r="K14" s="220"/>
      <c r="L14" s="224"/>
      <c r="M14" s="36"/>
      <c r="N14" s="225"/>
      <c r="O14" s="226"/>
      <c r="P14" s="226"/>
      <c r="Q14" s="120"/>
      <c r="R14" s="227"/>
      <c r="S14" s="228"/>
      <c r="T14" s="228"/>
      <c r="U14" s="189">
        <f t="shared" si="3"/>
        <v>0</v>
      </c>
    </row>
    <row r="15" spans="1:21" x14ac:dyDescent="0.25">
      <c r="A15" s="95"/>
      <c r="B15" s="220"/>
      <c r="C15" s="221"/>
      <c r="D15" s="221"/>
      <c r="E15" s="172"/>
      <c r="F15" s="173"/>
      <c r="G15" s="173"/>
      <c r="H15" s="209" t="s">
        <v>41</v>
      </c>
      <c r="I15" s="269" t="str">
        <f t="shared" si="2"/>
        <v>/2025</v>
      </c>
      <c r="J15" s="223" t="s">
        <v>26</v>
      </c>
      <c r="K15" s="220"/>
      <c r="L15" s="224"/>
      <c r="M15" s="36"/>
      <c r="N15" s="225"/>
      <c r="O15" s="226"/>
      <c r="P15" s="226"/>
      <c r="Q15" s="120"/>
      <c r="R15" s="227"/>
      <c r="S15" s="228"/>
      <c r="T15" s="228"/>
      <c r="U15" s="189">
        <f t="shared" si="3"/>
        <v>0</v>
      </c>
    </row>
    <row r="16" spans="1:21" x14ac:dyDescent="0.25">
      <c r="A16" s="95"/>
      <c r="B16" s="220"/>
      <c r="C16" s="221"/>
      <c r="D16" s="221"/>
      <c r="E16" s="172"/>
      <c r="F16" s="173"/>
      <c r="G16" s="173"/>
      <c r="H16" s="209" t="s">
        <v>41</v>
      </c>
      <c r="I16" s="269" t="str">
        <f t="shared" si="2"/>
        <v>/2025</v>
      </c>
      <c r="J16" s="223" t="s">
        <v>26</v>
      </c>
      <c r="K16" s="220"/>
      <c r="L16" s="224"/>
      <c r="M16" s="36"/>
      <c r="N16" s="225"/>
      <c r="O16" s="226"/>
      <c r="P16" s="226"/>
      <c r="Q16" s="120"/>
      <c r="R16" s="227"/>
      <c r="S16" s="228"/>
      <c r="T16" s="228"/>
      <c r="U16" s="189">
        <f t="shared" si="3"/>
        <v>0</v>
      </c>
    </row>
    <row r="17" spans="1:21" x14ac:dyDescent="0.25">
      <c r="A17" s="95"/>
      <c r="B17" s="220"/>
      <c r="C17" s="221"/>
      <c r="D17" s="221"/>
      <c r="E17" s="172"/>
      <c r="F17" s="173"/>
      <c r="G17" s="173"/>
      <c r="H17" s="209" t="s">
        <v>41</v>
      </c>
      <c r="I17" s="269" t="str">
        <f t="shared" si="2"/>
        <v>/2025</v>
      </c>
      <c r="J17" s="223" t="s">
        <v>26</v>
      </c>
      <c r="K17" s="220"/>
      <c r="L17" s="224"/>
      <c r="M17" s="36"/>
      <c r="N17" s="225"/>
      <c r="O17" s="226"/>
      <c r="P17" s="226"/>
      <c r="Q17" s="120"/>
      <c r="R17" s="227"/>
      <c r="S17" s="228"/>
      <c r="T17" s="228"/>
      <c r="U17" s="189">
        <f t="shared" si="3"/>
        <v>0</v>
      </c>
    </row>
    <row r="18" spans="1:21" x14ac:dyDescent="0.25">
      <c r="A18" s="95"/>
      <c r="B18" s="220"/>
      <c r="C18" s="221"/>
      <c r="D18" s="221"/>
      <c r="E18" s="172"/>
      <c r="F18" s="173"/>
      <c r="G18" s="173"/>
      <c r="H18" s="209"/>
      <c r="I18" s="269"/>
      <c r="J18" s="223"/>
      <c r="K18" s="220"/>
      <c r="L18" s="224"/>
      <c r="M18" s="36"/>
      <c r="N18" s="225"/>
      <c r="O18" s="226"/>
      <c r="P18" s="226"/>
      <c r="Q18" s="120"/>
      <c r="R18" s="227"/>
      <c r="S18" s="228"/>
      <c r="T18" s="228"/>
      <c r="U18" s="189"/>
    </row>
    <row r="19" spans="1:21" x14ac:dyDescent="0.25">
      <c r="A19" s="229"/>
      <c r="B19" s="230"/>
      <c r="C19" s="231"/>
      <c r="D19" s="231"/>
      <c r="E19" s="270" t="s">
        <v>73</v>
      </c>
      <c r="F19" s="271">
        <f>SUM(F12:F18)</f>
        <v>0</v>
      </c>
      <c r="G19" s="271">
        <f>SUM(G12:G18)</f>
        <v>0</v>
      </c>
      <c r="H19" s="232"/>
      <c r="I19" s="233"/>
      <c r="J19" s="233"/>
      <c r="K19" s="230"/>
      <c r="L19" s="234"/>
      <c r="M19" s="235"/>
      <c r="N19" s="236"/>
      <c r="O19" s="237"/>
      <c r="P19" s="237"/>
      <c r="Q19" s="238"/>
      <c r="R19" s="239"/>
      <c r="S19" s="240"/>
      <c r="T19" s="240"/>
      <c r="U19" s="241"/>
    </row>
    <row r="20" spans="1:21" x14ac:dyDescent="0.25">
      <c r="A20" s="95"/>
      <c r="B20" s="220"/>
      <c r="C20" s="221"/>
      <c r="D20" s="221"/>
      <c r="E20" s="172"/>
      <c r="F20" s="173"/>
      <c r="G20" s="173"/>
      <c r="H20" s="209"/>
      <c r="I20" s="269"/>
      <c r="J20" s="223"/>
      <c r="K20" s="220"/>
      <c r="L20" s="224"/>
      <c r="M20" s="36"/>
      <c r="N20" s="225"/>
      <c r="O20" s="226"/>
      <c r="P20" s="226"/>
      <c r="Q20" s="120"/>
      <c r="R20" s="227"/>
      <c r="S20" s="228"/>
      <c r="T20" s="228"/>
      <c r="U20" s="189"/>
    </row>
    <row r="21" spans="1:21" x14ac:dyDescent="0.25">
      <c r="A21" s="95"/>
      <c r="B21" s="220"/>
      <c r="C21" s="221"/>
      <c r="D21" s="221"/>
      <c r="E21" s="172"/>
      <c r="F21" s="173"/>
      <c r="G21" s="173"/>
      <c r="H21" s="209" t="s">
        <v>41</v>
      </c>
      <c r="I21" s="269" t="str">
        <f t="shared" ref="I21:I47" si="4">CONCATENATE(A21,"/",2025)</f>
        <v>/2025</v>
      </c>
      <c r="J21" s="223" t="s">
        <v>26</v>
      </c>
      <c r="K21" s="220"/>
      <c r="L21" s="224"/>
      <c r="M21" s="36"/>
      <c r="N21" s="225"/>
      <c r="O21" s="226"/>
      <c r="P21" s="226"/>
      <c r="Q21" s="120"/>
      <c r="R21" s="227"/>
      <c r="S21" s="228"/>
      <c r="T21" s="228"/>
      <c r="U21" s="189">
        <f t="shared" ref="U21:U24" si="5">IF(K21&lt;&gt;"","",C21)</f>
        <v>0</v>
      </c>
    </row>
    <row r="22" spans="1:21" x14ac:dyDescent="0.25">
      <c r="A22" s="95"/>
      <c r="B22" s="220"/>
      <c r="C22" s="221"/>
      <c r="D22" s="221"/>
      <c r="E22" s="172"/>
      <c r="F22" s="173"/>
      <c r="G22" s="173"/>
      <c r="H22" s="209" t="s">
        <v>41</v>
      </c>
      <c r="I22" s="269" t="str">
        <f t="shared" si="4"/>
        <v>/2025</v>
      </c>
      <c r="J22" s="223" t="s">
        <v>26</v>
      </c>
      <c r="K22" s="220"/>
      <c r="L22" s="224"/>
      <c r="M22" s="36"/>
      <c r="N22" s="225"/>
      <c r="O22" s="226"/>
      <c r="P22" s="226"/>
      <c r="Q22" s="120"/>
      <c r="R22" s="227"/>
      <c r="S22" s="228"/>
      <c r="T22" s="228"/>
      <c r="U22" s="189">
        <f t="shared" si="5"/>
        <v>0</v>
      </c>
    </row>
    <row r="23" spans="1:21" x14ac:dyDescent="0.25">
      <c r="A23" s="95"/>
      <c r="B23" s="220"/>
      <c r="C23" s="221"/>
      <c r="D23" s="221"/>
      <c r="E23" s="172"/>
      <c r="F23" s="173"/>
      <c r="G23" s="173"/>
      <c r="H23" s="209" t="s">
        <v>41</v>
      </c>
      <c r="I23" s="269" t="str">
        <f t="shared" si="4"/>
        <v>/2025</v>
      </c>
      <c r="J23" s="223" t="s">
        <v>26</v>
      </c>
      <c r="K23" s="220"/>
      <c r="L23" s="224"/>
      <c r="M23" s="36"/>
      <c r="N23" s="225"/>
      <c r="O23" s="226"/>
      <c r="P23" s="226"/>
      <c r="Q23" s="120"/>
      <c r="R23" s="227"/>
      <c r="S23" s="228"/>
      <c r="T23" s="228"/>
      <c r="U23" s="189">
        <f t="shared" si="5"/>
        <v>0</v>
      </c>
    </row>
    <row r="24" spans="1:21" x14ac:dyDescent="0.25">
      <c r="A24" s="95"/>
      <c r="B24" s="220"/>
      <c r="C24" s="221"/>
      <c r="D24" s="221"/>
      <c r="E24" s="172"/>
      <c r="F24" s="173"/>
      <c r="G24" s="173"/>
      <c r="H24" s="209" t="s">
        <v>41</v>
      </c>
      <c r="I24" s="269" t="str">
        <f t="shared" si="4"/>
        <v>/2025</v>
      </c>
      <c r="J24" s="223" t="s">
        <v>26</v>
      </c>
      <c r="K24" s="220"/>
      <c r="L24" s="224"/>
      <c r="M24" s="36"/>
      <c r="N24" s="225"/>
      <c r="O24" s="226"/>
      <c r="P24" s="226"/>
      <c r="Q24" s="120"/>
      <c r="R24" s="227"/>
      <c r="S24" s="228"/>
      <c r="T24" s="228"/>
      <c r="U24" s="189">
        <f t="shared" si="5"/>
        <v>0</v>
      </c>
    </row>
    <row r="25" spans="1:21" x14ac:dyDescent="0.25">
      <c r="A25" s="95"/>
      <c r="B25" s="220"/>
      <c r="C25" s="221"/>
      <c r="D25" s="221"/>
      <c r="E25" s="172"/>
      <c r="F25" s="173"/>
      <c r="G25" s="173"/>
      <c r="H25" s="222"/>
      <c r="I25" s="269"/>
      <c r="J25" s="223"/>
      <c r="K25" s="220"/>
      <c r="L25" s="224"/>
      <c r="M25" s="36"/>
      <c r="N25" s="225"/>
      <c r="O25" s="226"/>
      <c r="P25" s="226"/>
      <c r="Q25" s="120"/>
      <c r="R25" s="227"/>
      <c r="S25" s="228"/>
      <c r="T25" s="228"/>
      <c r="U25" s="189"/>
    </row>
    <row r="26" spans="1:21" x14ac:dyDescent="0.25">
      <c r="A26" s="229"/>
      <c r="B26" s="230"/>
      <c r="C26" s="231"/>
      <c r="D26" s="231"/>
      <c r="E26" s="270" t="s">
        <v>73</v>
      </c>
      <c r="F26" s="271">
        <f>SUM(F21:F25)</f>
        <v>0</v>
      </c>
      <c r="G26" s="271">
        <f>SUM(G21:G25)</f>
        <v>0</v>
      </c>
      <c r="H26" s="232"/>
      <c r="I26" s="233"/>
      <c r="J26" s="233"/>
      <c r="K26" s="230"/>
      <c r="L26" s="234"/>
      <c r="M26" s="235"/>
      <c r="N26" s="236"/>
      <c r="O26" s="237"/>
      <c r="P26" s="237"/>
      <c r="Q26" s="238"/>
      <c r="R26" s="239"/>
      <c r="S26" s="240"/>
      <c r="T26" s="240"/>
      <c r="U26" s="241"/>
    </row>
    <row r="27" spans="1:21" x14ac:dyDescent="0.25">
      <c r="A27" s="95"/>
      <c r="B27" s="220"/>
      <c r="C27" s="221"/>
      <c r="D27" s="221"/>
      <c r="E27" s="172"/>
      <c r="F27" s="173"/>
      <c r="G27" s="173"/>
      <c r="H27" s="222"/>
      <c r="I27" s="269"/>
      <c r="J27" s="223"/>
      <c r="K27" s="220"/>
      <c r="L27" s="224"/>
      <c r="M27" s="36"/>
      <c r="N27" s="225"/>
      <c r="O27" s="226"/>
      <c r="P27" s="226"/>
      <c r="Q27" s="120"/>
      <c r="R27" s="227"/>
      <c r="S27" s="228"/>
      <c r="T27" s="228"/>
      <c r="U27" s="189"/>
    </row>
    <row r="28" spans="1:21" x14ac:dyDescent="0.25">
      <c r="A28" s="95"/>
      <c r="B28" s="220"/>
      <c r="C28" s="221"/>
      <c r="D28" s="221"/>
      <c r="E28" s="172"/>
      <c r="F28" s="173"/>
      <c r="G28" s="173"/>
      <c r="H28" s="222" t="s">
        <v>71</v>
      </c>
      <c r="I28" s="269" t="str">
        <f t="shared" ref="I28" si="6">CONCATENATE(A28,"/",2025)</f>
        <v>/2025</v>
      </c>
      <c r="J28" s="223" t="s">
        <v>26</v>
      </c>
      <c r="K28" s="220"/>
      <c r="L28" s="224"/>
      <c r="M28" s="36"/>
      <c r="N28" s="225"/>
      <c r="O28" s="273"/>
      <c r="P28" s="272"/>
      <c r="Q28" s="120"/>
      <c r="R28" s="227"/>
      <c r="S28" s="228"/>
      <c r="T28" s="228"/>
      <c r="U28" s="189">
        <f t="shared" ref="U28" si="7">IF(K28&lt;&gt;"","",C28)</f>
        <v>0</v>
      </c>
    </row>
    <row r="29" spans="1:21" x14ac:dyDescent="0.25">
      <c r="A29" s="95"/>
      <c r="B29" s="220"/>
      <c r="C29" s="221"/>
      <c r="D29" s="221"/>
      <c r="E29" s="172"/>
      <c r="F29" s="173"/>
      <c r="G29" s="173"/>
      <c r="H29" s="222"/>
      <c r="I29" s="269"/>
      <c r="J29" s="223"/>
      <c r="K29" s="220"/>
      <c r="L29" s="224"/>
      <c r="M29" s="36"/>
      <c r="N29" s="225"/>
      <c r="O29" s="226"/>
      <c r="P29" s="226"/>
      <c r="Q29" s="120"/>
      <c r="R29" s="227"/>
      <c r="S29" s="228"/>
      <c r="T29" s="228"/>
      <c r="U29" s="189"/>
    </row>
    <row r="30" spans="1:21" x14ac:dyDescent="0.25">
      <c r="A30" s="229"/>
      <c r="B30" s="230"/>
      <c r="C30" s="231"/>
      <c r="D30" s="231"/>
      <c r="E30" s="270" t="s">
        <v>73</v>
      </c>
      <c r="F30" s="271">
        <f>SUM(F28:F29)</f>
        <v>0</v>
      </c>
      <c r="G30" s="271">
        <f>SUM(G28:G29)</f>
        <v>0</v>
      </c>
      <c r="H30" s="232"/>
      <c r="I30" s="233"/>
      <c r="J30" s="233"/>
      <c r="K30" s="230"/>
      <c r="L30" s="234"/>
      <c r="M30" s="235"/>
      <c r="N30" s="236"/>
      <c r="O30" s="237"/>
      <c r="P30" s="237"/>
      <c r="Q30" s="238"/>
      <c r="R30" s="239"/>
      <c r="S30" s="240"/>
      <c r="T30" s="240"/>
      <c r="U30" s="241"/>
    </row>
    <row r="31" spans="1:21" x14ac:dyDescent="0.25">
      <c r="A31" s="95"/>
      <c r="B31" s="220"/>
      <c r="C31" s="221"/>
      <c r="D31" s="221"/>
      <c r="E31" s="172"/>
      <c r="F31" s="173"/>
      <c r="G31" s="173"/>
      <c r="H31" s="222"/>
      <c r="I31" s="269"/>
      <c r="J31" s="223"/>
      <c r="K31" s="220"/>
      <c r="L31" s="224"/>
      <c r="M31" s="36"/>
      <c r="N31" s="225"/>
      <c r="O31" s="226"/>
      <c r="P31" s="226"/>
      <c r="Q31" s="120"/>
      <c r="R31" s="227"/>
      <c r="S31" s="228"/>
      <c r="T31" s="228"/>
      <c r="U31" s="189"/>
    </row>
    <row r="32" spans="1:21" x14ac:dyDescent="0.25">
      <c r="A32" s="95"/>
      <c r="B32" s="220"/>
      <c r="C32" s="221"/>
      <c r="D32" s="221"/>
      <c r="E32" s="172"/>
      <c r="F32" s="173"/>
      <c r="G32" s="173"/>
      <c r="H32" s="222" t="s">
        <v>71</v>
      </c>
      <c r="I32" s="269" t="str">
        <f t="shared" si="4"/>
        <v>/2025</v>
      </c>
      <c r="J32" s="223" t="s">
        <v>26</v>
      </c>
      <c r="K32" s="220"/>
      <c r="L32" s="224"/>
      <c r="M32" s="36"/>
      <c r="N32" s="225"/>
      <c r="O32" s="273"/>
      <c r="P32" s="272"/>
      <c r="Q32" s="120"/>
      <c r="R32" s="227"/>
      <c r="S32" s="228"/>
      <c r="T32" s="228"/>
      <c r="U32" s="189">
        <f t="shared" ref="U32" si="8">IF(K32&lt;&gt;"","",C32)</f>
        <v>0</v>
      </c>
    </row>
    <row r="33" spans="1:21" x14ac:dyDescent="0.25">
      <c r="A33" s="95"/>
      <c r="B33" s="220"/>
      <c r="C33" s="221"/>
      <c r="D33" s="221"/>
      <c r="E33" s="172"/>
      <c r="F33" s="173"/>
      <c r="G33" s="173"/>
      <c r="H33" s="222"/>
      <c r="I33" s="269"/>
      <c r="J33" s="223"/>
      <c r="K33" s="220"/>
      <c r="L33" s="224"/>
      <c r="M33" s="36"/>
      <c r="N33" s="225"/>
      <c r="O33" s="226"/>
      <c r="P33" s="226"/>
      <c r="Q33" s="120"/>
      <c r="R33" s="227"/>
      <c r="S33" s="228"/>
      <c r="T33" s="228"/>
      <c r="U33" s="189"/>
    </row>
    <row r="34" spans="1:21" x14ac:dyDescent="0.25">
      <c r="A34" s="229"/>
      <c r="B34" s="230"/>
      <c r="C34" s="231"/>
      <c r="D34" s="231"/>
      <c r="E34" s="270" t="s">
        <v>73</v>
      </c>
      <c r="F34" s="271">
        <f>SUM(F32:F33)</f>
        <v>0</v>
      </c>
      <c r="G34" s="271">
        <f>SUM(G32:G33)</f>
        <v>0</v>
      </c>
      <c r="H34" s="232"/>
      <c r="I34" s="233"/>
      <c r="J34" s="233"/>
      <c r="K34" s="230"/>
      <c r="L34" s="234"/>
      <c r="M34" s="235"/>
      <c r="N34" s="236"/>
      <c r="O34" s="237"/>
      <c r="P34" s="237"/>
      <c r="Q34" s="238"/>
      <c r="R34" s="239"/>
      <c r="S34" s="240"/>
      <c r="T34" s="240"/>
      <c r="U34" s="241"/>
    </row>
    <row r="35" spans="1:21" x14ac:dyDescent="0.25">
      <c r="A35" s="95"/>
      <c r="B35" s="220"/>
      <c r="C35" s="221"/>
      <c r="D35" s="221"/>
      <c r="E35" s="172"/>
      <c r="F35" s="173"/>
      <c r="G35" s="173"/>
      <c r="H35" s="222"/>
      <c r="I35" s="269"/>
      <c r="J35" s="223"/>
      <c r="K35" s="220"/>
      <c r="L35" s="224"/>
      <c r="M35" s="36"/>
      <c r="N35" s="225"/>
      <c r="O35" s="226"/>
      <c r="P35" s="226"/>
      <c r="Q35" s="120"/>
      <c r="R35" s="227"/>
      <c r="S35" s="228"/>
      <c r="T35" s="228"/>
      <c r="U35" s="189"/>
    </row>
    <row r="36" spans="1:21" x14ac:dyDescent="0.25">
      <c r="A36" s="95"/>
      <c r="B36" s="220"/>
      <c r="C36" s="221"/>
      <c r="D36" s="221"/>
      <c r="E36" s="172"/>
      <c r="F36" s="173"/>
      <c r="G36" s="173"/>
      <c r="H36" s="209" t="s">
        <v>41</v>
      </c>
      <c r="I36" s="269" t="str">
        <f>CONCATENATE(A36,"/",2025)</f>
        <v>/2025</v>
      </c>
      <c r="J36" s="223" t="s">
        <v>26</v>
      </c>
      <c r="K36" s="220"/>
      <c r="L36" s="224"/>
      <c r="M36" s="36"/>
      <c r="N36" s="225"/>
      <c r="O36" s="226"/>
      <c r="P36" s="226"/>
      <c r="Q36" s="120"/>
      <c r="R36" s="227"/>
      <c r="S36" s="228"/>
      <c r="T36" s="228"/>
      <c r="U36" s="189">
        <f t="shared" ref="U36:U47" si="9">IF(K36&lt;&gt;"","",C36)</f>
        <v>0</v>
      </c>
    </row>
    <row r="37" spans="1:21" x14ac:dyDescent="0.25">
      <c r="A37" s="95"/>
      <c r="B37" s="220"/>
      <c r="C37" s="221"/>
      <c r="D37" s="221"/>
      <c r="E37" s="172"/>
      <c r="F37" s="173"/>
      <c r="G37" s="173"/>
      <c r="H37" s="209" t="s">
        <v>41</v>
      </c>
      <c r="I37" s="269" t="str">
        <f>CONCATENATE(A37,"/",2025)</f>
        <v>/2025</v>
      </c>
      <c r="J37" s="223" t="s">
        <v>26</v>
      </c>
      <c r="K37" s="220"/>
      <c r="L37" s="224"/>
      <c r="M37" s="36"/>
      <c r="N37" s="225"/>
      <c r="O37" s="226"/>
      <c r="P37" s="226"/>
      <c r="Q37" s="120"/>
      <c r="R37" s="227"/>
      <c r="S37" s="228"/>
      <c r="T37" s="228"/>
      <c r="U37" s="189">
        <f t="shared" si="9"/>
        <v>0</v>
      </c>
    </row>
    <row r="38" spans="1:21" x14ac:dyDescent="0.25">
      <c r="A38" s="95"/>
      <c r="B38" s="220"/>
      <c r="C38" s="221"/>
      <c r="D38" s="221"/>
      <c r="E38" s="172"/>
      <c r="F38" s="173"/>
      <c r="G38" s="173"/>
      <c r="H38" s="209" t="s">
        <v>41</v>
      </c>
      <c r="I38" s="269" t="str">
        <f>CONCATENATE(A38,"/",2025)</f>
        <v>/2025</v>
      </c>
      <c r="J38" s="223" t="s">
        <v>26</v>
      </c>
      <c r="K38" s="220"/>
      <c r="L38" s="224"/>
      <c r="M38" s="36"/>
      <c r="N38" s="225"/>
      <c r="O38" s="226"/>
      <c r="P38" s="226"/>
      <c r="Q38" s="120"/>
      <c r="R38" s="227"/>
      <c r="S38" s="228"/>
      <c r="T38" s="228"/>
      <c r="U38" s="189">
        <f t="shared" si="9"/>
        <v>0</v>
      </c>
    </row>
    <row r="39" spans="1:21" x14ac:dyDescent="0.25">
      <c r="A39" s="95"/>
      <c r="B39" s="220"/>
      <c r="C39" s="221"/>
      <c r="D39" s="221"/>
      <c r="E39" s="172"/>
      <c r="F39" s="173"/>
      <c r="G39" s="173"/>
      <c r="H39" s="209" t="s">
        <v>41</v>
      </c>
      <c r="I39" s="269" t="str">
        <f>CONCATENATE(A39,"/",2025)</f>
        <v>/2025</v>
      </c>
      <c r="J39" s="223" t="s">
        <v>26</v>
      </c>
      <c r="K39" s="220"/>
      <c r="L39" s="224"/>
      <c r="M39" s="36"/>
      <c r="N39" s="225"/>
      <c r="O39" s="226"/>
      <c r="P39" s="226"/>
      <c r="Q39" s="120"/>
      <c r="R39" s="227"/>
      <c r="S39" s="228"/>
      <c r="T39" s="228"/>
      <c r="U39" s="189">
        <f t="shared" si="9"/>
        <v>0</v>
      </c>
    </row>
    <row r="40" spans="1:21" x14ac:dyDescent="0.25">
      <c r="A40" s="95"/>
      <c r="B40" s="220"/>
      <c r="C40" s="221"/>
      <c r="D40" s="221"/>
      <c r="E40" s="172"/>
      <c r="F40" s="173"/>
      <c r="G40" s="173"/>
      <c r="H40" s="209" t="s">
        <v>41</v>
      </c>
      <c r="I40" s="269" t="str">
        <f>CONCATENATE(A40,"/",2025)</f>
        <v>/2025</v>
      </c>
      <c r="J40" s="223" t="s">
        <v>26</v>
      </c>
      <c r="K40" s="220"/>
      <c r="L40" s="224"/>
      <c r="M40" s="36"/>
      <c r="N40" s="225"/>
      <c r="O40" s="226"/>
      <c r="P40" s="226"/>
      <c r="Q40" s="120"/>
      <c r="R40" s="227"/>
      <c r="S40" s="228"/>
      <c r="T40" s="228"/>
      <c r="U40" s="189">
        <f t="shared" si="9"/>
        <v>0</v>
      </c>
    </row>
    <row r="41" spans="1:21" x14ac:dyDescent="0.25">
      <c r="A41" s="95"/>
      <c r="B41" s="220"/>
      <c r="C41" s="221"/>
      <c r="D41" s="221"/>
      <c r="E41" s="172"/>
      <c r="F41" s="173"/>
      <c r="G41" s="173"/>
      <c r="H41" s="209" t="s">
        <v>41</v>
      </c>
      <c r="I41" s="269" t="str">
        <f t="shared" si="4"/>
        <v>/2025</v>
      </c>
      <c r="J41" s="223" t="s">
        <v>26</v>
      </c>
      <c r="K41" s="220"/>
      <c r="L41" s="224"/>
      <c r="M41" s="36"/>
      <c r="N41" s="225"/>
      <c r="O41" s="226"/>
      <c r="P41" s="226"/>
      <c r="Q41" s="120"/>
      <c r="R41" s="227"/>
      <c r="S41" s="228"/>
      <c r="T41" s="228"/>
      <c r="U41" s="189">
        <f t="shared" si="9"/>
        <v>0</v>
      </c>
    </row>
    <row r="42" spans="1:21" x14ac:dyDescent="0.25">
      <c r="A42" s="95"/>
      <c r="B42" s="220"/>
      <c r="C42" s="221"/>
      <c r="D42" s="221"/>
      <c r="E42" s="172"/>
      <c r="F42" s="173"/>
      <c r="G42" s="173"/>
      <c r="H42" s="209" t="s">
        <v>41</v>
      </c>
      <c r="I42" s="269" t="str">
        <f t="shared" si="4"/>
        <v>/2025</v>
      </c>
      <c r="J42" s="223" t="s">
        <v>26</v>
      </c>
      <c r="K42" s="220"/>
      <c r="L42" s="224"/>
      <c r="M42" s="36"/>
      <c r="N42" s="225"/>
      <c r="O42" s="226"/>
      <c r="P42" s="226"/>
      <c r="Q42" s="120"/>
      <c r="R42" s="227"/>
      <c r="S42" s="228"/>
      <c r="T42" s="228"/>
      <c r="U42" s="189">
        <f t="shared" si="9"/>
        <v>0</v>
      </c>
    </row>
    <row r="43" spans="1:21" x14ac:dyDescent="0.25">
      <c r="A43" s="95"/>
      <c r="B43" s="220"/>
      <c r="C43" s="221"/>
      <c r="D43" s="221"/>
      <c r="E43" s="172"/>
      <c r="F43" s="173"/>
      <c r="G43" s="173"/>
      <c r="H43" s="209" t="s">
        <v>41</v>
      </c>
      <c r="I43" s="269" t="str">
        <f t="shared" si="4"/>
        <v>/2025</v>
      </c>
      <c r="J43" s="223" t="s">
        <v>26</v>
      </c>
      <c r="K43" s="220"/>
      <c r="L43" s="224"/>
      <c r="M43" s="36"/>
      <c r="N43" s="225"/>
      <c r="O43" s="226"/>
      <c r="P43" s="226"/>
      <c r="Q43" s="120"/>
      <c r="R43" s="227"/>
      <c r="S43" s="228"/>
      <c r="T43" s="228"/>
      <c r="U43" s="189">
        <f t="shared" si="9"/>
        <v>0</v>
      </c>
    </row>
    <row r="44" spans="1:21" x14ac:dyDescent="0.25">
      <c r="A44" s="95"/>
      <c r="B44" s="220"/>
      <c r="C44" s="221"/>
      <c r="D44" s="221"/>
      <c r="E44" s="172"/>
      <c r="F44" s="173"/>
      <c r="G44" s="173"/>
      <c r="H44" s="209" t="s">
        <v>41</v>
      </c>
      <c r="I44" s="269" t="str">
        <f t="shared" si="4"/>
        <v>/2025</v>
      </c>
      <c r="J44" s="223" t="s">
        <v>26</v>
      </c>
      <c r="K44" s="220"/>
      <c r="L44" s="224"/>
      <c r="M44" s="36"/>
      <c r="N44" s="225"/>
      <c r="O44" s="226"/>
      <c r="P44" s="226"/>
      <c r="Q44" s="120"/>
      <c r="R44" s="227"/>
      <c r="S44" s="228"/>
      <c r="T44" s="228"/>
      <c r="U44" s="189">
        <f t="shared" si="9"/>
        <v>0</v>
      </c>
    </row>
    <row r="45" spans="1:21" x14ac:dyDescent="0.25">
      <c r="A45" s="95"/>
      <c r="B45" s="220"/>
      <c r="C45" s="221"/>
      <c r="D45" s="221"/>
      <c r="E45" s="172"/>
      <c r="F45" s="173"/>
      <c r="G45" s="173"/>
      <c r="H45" s="209" t="s">
        <v>41</v>
      </c>
      <c r="I45" s="269" t="str">
        <f t="shared" si="4"/>
        <v>/2025</v>
      </c>
      <c r="J45" s="223" t="s">
        <v>26</v>
      </c>
      <c r="K45" s="220"/>
      <c r="L45" s="224"/>
      <c r="M45" s="36"/>
      <c r="N45" s="225"/>
      <c r="O45" s="226"/>
      <c r="P45" s="226"/>
      <c r="Q45" s="120"/>
      <c r="R45" s="227"/>
      <c r="S45" s="228"/>
      <c r="T45" s="228"/>
      <c r="U45" s="189">
        <f t="shared" si="9"/>
        <v>0</v>
      </c>
    </row>
    <row r="46" spans="1:21" x14ac:dyDescent="0.25">
      <c r="A46" s="95"/>
      <c r="B46" s="220"/>
      <c r="C46" s="221"/>
      <c r="D46" s="221"/>
      <c r="E46" s="172"/>
      <c r="F46" s="173"/>
      <c r="G46" s="173"/>
      <c r="H46" s="209" t="s">
        <v>41</v>
      </c>
      <c r="I46" s="269" t="str">
        <f t="shared" si="4"/>
        <v>/2025</v>
      </c>
      <c r="J46" s="223" t="s">
        <v>26</v>
      </c>
      <c r="K46" s="220"/>
      <c r="L46" s="224"/>
      <c r="M46" s="36"/>
      <c r="N46" s="225"/>
      <c r="O46" s="226"/>
      <c r="P46" s="226"/>
      <c r="Q46" s="120"/>
      <c r="R46" s="227"/>
      <c r="S46" s="228"/>
      <c r="T46" s="228"/>
      <c r="U46" s="189">
        <f t="shared" si="9"/>
        <v>0</v>
      </c>
    </row>
    <row r="47" spans="1:21" x14ac:dyDescent="0.25">
      <c r="A47" s="95"/>
      <c r="B47" s="220"/>
      <c r="C47" s="221"/>
      <c r="D47" s="221"/>
      <c r="E47" s="172"/>
      <c r="F47" s="173"/>
      <c r="G47" s="173"/>
      <c r="H47" s="209" t="s">
        <v>41</v>
      </c>
      <c r="I47" s="269" t="str">
        <f t="shared" si="4"/>
        <v>/2025</v>
      </c>
      <c r="J47" s="223" t="s">
        <v>26</v>
      </c>
      <c r="K47" s="220"/>
      <c r="L47" s="224"/>
      <c r="M47" s="36"/>
      <c r="N47" s="225"/>
      <c r="O47" s="226"/>
      <c r="P47" s="226"/>
      <c r="Q47" s="120"/>
      <c r="R47" s="227"/>
      <c r="S47" s="228"/>
      <c r="T47" s="228"/>
      <c r="U47" s="189">
        <f t="shared" si="9"/>
        <v>0</v>
      </c>
    </row>
    <row r="48" spans="1:21" x14ac:dyDescent="0.25">
      <c r="A48" s="95"/>
      <c r="B48" s="220"/>
      <c r="C48" s="221"/>
      <c r="D48" s="221"/>
      <c r="E48" s="172"/>
      <c r="F48" s="173"/>
      <c r="G48" s="173"/>
      <c r="H48" s="222"/>
      <c r="I48" s="269"/>
      <c r="J48" s="223"/>
      <c r="K48" s="220"/>
      <c r="L48" s="224"/>
      <c r="M48" s="36"/>
      <c r="N48" s="225"/>
      <c r="O48" s="226"/>
      <c r="P48" s="226"/>
      <c r="Q48" s="120"/>
      <c r="R48" s="227"/>
      <c r="S48" s="228"/>
      <c r="T48" s="228"/>
      <c r="U48" s="189"/>
    </row>
    <row r="49" spans="1:21" x14ac:dyDescent="0.25">
      <c r="A49" s="95"/>
      <c r="B49" s="220"/>
      <c r="C49" s="221"/>
      <c r="D49" s="244"/>
      <c r="E49" s="270" t="s">
        <v>73</v>
      </c>
      <c r="F49" s="271">
        <f>SUM(F36:F48)</f>
        <v>0</v>
      </c>
      <c r="G49" s="271">
        <f>SUM(G32:G48)</f>
        <v>0</v>
      </c>
      <c r="H49" s="222"/>
      <c r="I49" s="269"/>
      <c r="J49" s="223"/>
      <c r="K49" s="220"/>
      <c r="L49" s="224"/>
      <c r="M49" s="36"/>
      <c r="N49" s="225"/>
      <c r="O49" s="226"/>
      <c r="P49" s="226"/>
      <c r="Q49" s="120"/>
      <c r="R49" s="227"/>
      <c r="S49" s="228"/>
      <c r="T49" s="228"/>
      <c r="U49" s="189"/>
    </row>
    <row r="50" spans="1:21" x14ac:dyDescent="0.25">
      <c r="A50" s="95"/>
      <c r="B50" s="220"/>
      <c r="C50" s="221"/>
      <c r="D50" s="221"/>
      <c r="E50" s="172"/>
      <c r="F50" s="173"/>
      <c r="G50" s="173"/>
      <c r="H50" s="222"/>
      <c r="I50" s="269"/>
      <c r="J50" s="223"/>
      <c r="K50" s="220"/>
      <c r="L50" s="224"/>
      <c r="M50" s="36"/>
      <c r="N50" s="225"/>
      <c r="O50" s="226"/>
      <c r="P50" s="226"/>
      <c r="Q50" s="120"/>
      <c r="R50" s="227"/>
      <c r="S50" s="228"/>
      <c r="T50" s="228"/>
      <c r="U50" s="189"/>
    </row>
    <row r="51" spans="1:21" x14ac:dyDescent="0.25">
      <c r="A51" s="95"/>
      <c r="B51" s="220"/>
      <c r="C51" s="221"/>
      <c r="D51" s="221"/>
      <c r="E51" s="172"/>
      <c r="F51" s="173"/>
      <c r="G51" s="173"/>
      <c r="H51" s="222" t="s">
        <v>71</v>
      </c>
      <c r="I51" s="269" t="str">
        <f>CONCATENATE(A51,"/",2025)</f>
        <v>/2025</v>
      </c>
      <c r="J51" s="223"/>
      <c r="K51" s="220"/>
      <c r="L51" s="224"/>
      <c r="M51" s="36"/>
      <c r="N51" s="225"/>
      <c r="O51" s="226"/>
      <c r="P51" s="226"/>
      <c r="Q51" s="120"/>
      <c r="R51" s="227"/>
      <c r="S51" s="228"/>
      <c r="T51" s="228"/>
      <c r="U51" s="189">
        <f>IF(K51&lt;&gt;"","",F51)</f>
        <v>0</v>
      </c>
    </row>
    <row r="52" spans="1:21" x14ac:dyDescent="0.25">
      <c r="A52" s="254"/>
      <c r="B52" s="255"/>
      <c r="C52" s="256"/>
      <c r="D52" s="256"/>
      <c r="E52" s="190"/>
      <c r="F52" s="191"/>
      <c r="G52" s="191"/>
      <c r="H52" s="257"/>
      <c r="I52" s="258"/>
      <c r="J52" s="259"/>
      <c r="K52" s="260"/>
      <c r="L52" s="261"/>
      <c r="M52" s="262"/>
      <c r="N52" s="263"/>
      <c r="O52" s="264"/>
      <c r="P52" s="264"/>
      <c r="Q52" s="265"/>
      <c r="R52" s="266"/>
      <c r="S52" s="267"/>
      <c r="T52" s="267"/>
      <c r="U52" s="268"/>
    </row>
    <row r="53" spans="1:21" x14ac:dyDescent="0.25">
      <c r="A53" s="176"/>
      <c r="B53" s="177"/>
      <c r="C53" s="178"/>
      <c r="D53" s="274"/>
      <c r="E53" s="270" t="s">
        <v>74</v>
      </c>
      <c r="F53" s="271">
        <f>F49+F34+F30+F26+F19+F10</f>
        <v>0</v>
      </c>
      <c r="G53" s="271">
        <f>G51+G49+G34+G30+G26+G19+G10</f>
        <v>0</v>
      </c>
      <c r="H53" s="179"/>
      <c r="M53" s="180">
        <f t="shared" ref="M53:U53" si="10">SUM(M4:M52)</f>
        <v>0</v>
      </c>
      <c r="N53" s="180">
        <f t="shared" si="10"/>
        <v>0</v>
      </c>
      <c r="O53" s="180">
        <f t="shared" si="10"/>
        <v>0</v>
      </c>
      <c r="P53" s="180">
        <f t="shared" si="10"/>
        <v>0</v>
      </c>
      <c r="Q53" s="180">
        <f t="shared" si="10"/>
        <v>0</v>
      </c>
      <c r="R53" s="180">
        <f t="shared" si="10"/>
        <v>0</v>
      </c>
      <c r="S53" s="180">
        <f t="shared" si="10"/>
        <v>0</v>
      </c>
      <c r="T53" s="180">
        <f t="shared" si="10"/>
        <v>0</v>
      </c>
      <c r="U53" s="180">
        <f t="shared" si="10"/>
        <v>0</v>
      </c>
    </row>
    <row r="54" spans="1:21" ht="17.25" x14ac:dyDescent="0.25">
      <c r="A54" s="100"/>
      <c r="B54" s="168"/>
      <c r="C54" s="103"/>
      <c r="D54" s="103"/>
      <c r="L54" s="85" t="s">
        <v>44</v>
      </c>
      <c r="M54" s="162">
        <f>M53-N53</f>
        <v>0</v>
      </c>
      <c r="O54" s="163">
        <f>O53-P53</f>
        <v>0</v>
      </c>
      <c r="Q54" s="164">
        <f>Q53</f>
        <v>0</v>
      </c>
      <c r="S54" s="165">
        <f>S53-T53</f>
        <v>0</v>
      </c>
    </row>
    <row r="55" spans="1:21" x14ac:dyDescent="0.25">
      <c r="A55" s="100"/>
      <c r="B55" s="309"/>
      <c r="C55" s="309"/>
      <c r="F55" s="163"/>
      <c r="G55" s="163"/>
      <c r="L55" s="52" t="s">
        <v>22</v>
      </c>
      <c r="M55" s="89">
        <f>N53+O55</f>
        <v>0</v>
      </c>
      <c r="O55" s="89">
        <f>P53</f>
        <v>0</v>
      </c>
      <c r="P55" s="28" t="s">
        <v>23</v>
      </c>
      <c r="Q55" s="163">
        <f>R53</f>
        <v>0</v>
      </c>
    </row>
    <row r="56" spans="1:21" ht="17.25" x14ac:dyDescent="0.25">
      <c r="A56" s="100"/>
      <c r="L56" s="85" t="s">
        <v>24</v>
      </c>
      <c r="M56" s="162">
        <f>M55/1.2</f>
        <v>0</v>
      </c>
      <c r="N56" s="162"/>
      <c r="O56" s="162">
        <f>O55/1.2</f>
        <v>0</v>
      </c>
    </row>
    <row r="57" spans="1:21" ht="18" thickBot="1" x14ac:dyDescent="0.3">
      <c r="A57" s="100"/>
      <c r="L57" s="52" t="s">
        <v>25</v>
      </c>
      <c r="M57" s="169">
        <f>M56*20/100</f>
        <v>0</v>
      </c>
      <c r="N57" s="169"/>
      <c r="O57" s="169">
        <f t="shared" ref="O57" si="11">O56*20/100</f>
        <v>0</v>
      </c>
      <c r="P57" s="170"/>
    </row>
    <row r="58" spans="1:21" ht="19.5" thickTop="1" x14ac:dyDescent="0.25">
      <c r="A58" s="100"/>
      <c r="B58" s="312" t="s">
        <v>83</v>
      </c>
      <c r="C58" s="313"/>
      <c r="D58" s="314"/>
      <c r="F58" s="163"/>
      <c r="L58" s="85" t="s">
        <v>75</v>
      </c>
      <c r="M58" s="162">
        <f>M56+Q55+S55</f>
        <v>0</v>
      </c>
    </row>
    <row r="59" spans="1:21" ht="17.25" x14ac:dyDescent="0.25">
      <c r="B59" s="275"/>
      <c r="C59" s="276"/>
      <c r="D59" s="277"/>
      <c r="L59" s="85"/>
      <c r="M59" s="162"/>
    </row>
    <row r="60" spans="1:21" ht="17.25" x14ac:dyDescent="0.25">
      <c r="B60" s="278">
        <v>607090</v>
      </c>
      <c r="C60" s="280" t="s">
        <v>78</v>
      </c>
      <c r="D60" s="294">
        <f>SUMIF(H5:H52,"Lot Or  18 K - 18 K (750/1000)",F5:F52)</f>
        <v>0</v>
      </c>
      <c r="E60" s="296" t="s">
        <v>84</v>
      </c>
      <c r="L60" s="85"/>
      <c r="M60" s="162"/>
    </row>
    <row r="61" spans="1:21" ht="17.25" x14ac:dyDescent="0.25">
      <c r="B61" s="278">
        <v>607190</v>
      </c>
      <c r="C61" s="280" t="s">
        <v>79</v>
      </c>
      <c r="D61" s="294">
        <f>SUMIF(H4:H51,"Lot Argent",F4:F51)</f>
        <v>0</v>
      </c>
      <c r="E61" s="295">
        <f>SUM(D60:D61)</f>
        <v>0</v>
      </c>
      <c r="L61" s="85"/>
      <c r="M61" s="162"/>
    </row>
    <row r="62" spans="1:21" x14ac:dyDescent="0.25">
      <c r="B62" s="278"/>
      <c r="C62" s="280"/>
      <c r="D62" s="283"/>
      <c r="E62" s="297" t="s">
        <v>85</v>
      </c>
      <c r="H62"/>
      <c r="I62"/>
      <c r="K62"/>
      <c r="L62"/>
      <c r="M62"/>
      <c r="N62"/>
      <c r="O62"/>
      <c r="P62"/>
      <c r="Q62"/>
      <c r="R62"/>
      <c r="S62"/>
      <c r="T62"/>
      <c r="U62"/>
    </row>
    <row r="63" spans="1:21" x14ac:dyDescent="0.25">
      <c r="B63" s="278">
        <v>707090</v>
      </c>
      <c r="C63" s="280" t="s">
        <v>80</v>
      </c>
      <c r="D63" s="294">
        <f>Q53</f>
        <v>0</v>
      </c>
      <c r="E63" s="299">
        <f>D63-D60</f>
        <v>0</v>
      </c>
      <c r="H63"/>
      <c r="I63"/>
      <c r="K63"/>
      <c r="L63"/>
      <c r="M63"/>
      <c r="N63"/>
      <c r="O63"/>
      <c r="P63"/>
      <c r="Q63"/>
      <c r="R63"/>
      <c r="S63"/>
      <c r="T63"/>
      <c r="U63"/>
    </row>
    <row r="64" spans="1:21" x14ac:dyDescent="0.25">
      <c r="B64" s="278">
        <v>707100</v>
      </c>
      <c r="C64" s="280" t="s">
        <v>81</v>
      </c>
      <c r="D64" s="294">
        <f>O53-P53</f>
        <v>0</v>
      </c>
      <c r="E64" s="300"/>
      <c r="F64" s="308" t="s">
        <v>92</v>
      </c>
      <c r="H64"/>
      <c r="I64"/>
      <c r="K64"/>
      <c r="L64"/>
      <c r="M64"/>
      <c r="N64"/>
      <c r="O64"/>
      <c r="P64"/>
      <c r="Q64"/>
      <c r="R64"/>
      <c r="S64"/>
      <c r="T64"/>
      <c r="U64"/>
    </row>
    <row r="65" spans="2:21" ht="15.75" thickBot="1" x14ac:dyDescent="0.3">
      <c r="B65" s="279">
        <v>701190</v>
      </c>
      <c r="C65" s="281" t="s">
        <v>82</v>
      </c>
      <c r="D65" s="298">
        <f>ROUND(P53/1.2,2)</f>
        <v>0</v>
      </c>
      <c r="E65" s="295">
        <f>D65</f>
        <v>0</v>
      </c>
      <c r="F65" s="307">
        <f>ROUND(E65*0.2,2)</f>
        <v>0</v>
      </c>
      <c r="H65"/>
      <c r="I65"/>
      <c r="K65"/>
      <c r="L65"/>
      <c r="M65"/>
      <c r="N65"/>
      <c r="O65"/>
      <c r="P65"/>
      <c r="Q65"/>
      <c r="R65"/>
      <c r="S65"/>
      <c r="T65"/>
      <c r="U65"/>
    </row>
    <row r="66" spans="2:21" ht="15.75" thickTop="1" x14ac:dyDescent="0.25">
      <c r="H66"/>
      <c r="I66"/>
      <c r="K66"/>
      <c r="L66"/>
      <c r="M66"/>
      <c r="N66"/>
      <c r="O66"/>
      <c r="P66"/>
      <c r="Q66"/>
      <c r="R66"/>
      <c r="S66"/>
      <c r="T66"/>
      <c r="U66"/>
    </row>
    <row r="67" spans="2:21" x14ac:dyDescent="0.25">
      <c r="D67" s="302" t="s">
        <v>86</v>
      </c>
      <c r="E67" s="301">
        <f>SUM(E63:E65)</f>
        <v>0</v>
      </c>
      <c r="F67" s="303" t="e">
        <f>E67/SUM(D63:D65)</f>
        <v>#DIV/0!</v>
      </c>
      <c r="H67"/>
      <c r="I67"/>
      <c r="K67"/>
      <c r="L67"/>
      <c r="M67"/>
      <c r="N67"/>
      <c r="O67"/>
      <c r="P67"/>
      <c r="Q67"/>
      <c r="R67"/>
      <c r="S67"/>
      <c r="T67"/>
      <c r="U67"/>
    </row>
    <row r="68" spans="2:21" x14ac:dyDescent="0.25">
      <c r="H68"/>
      <c r="I68"/>
      <c r="K68"/>
      <c r="L68"/>
      <c r="M68"/>
      <c r="N68"/>
      <c r="O68"/>
      <c r="P68"/>
      <c r="Q68"/>
      <c r="R68"/>
      <c r="S68"/>
      <c r="T68"/>
      <c r="U68"/>
    </row>
    <row r="69" spans="2:21" x14ac:dyDescent="0.25">
      <c r="H69"/>
      <c r="I69"/>
      <c r="K69"/>
      <c r="L69"/>
      <c r="M69"/>
      <c r="N69"/>
      <c r="O69"/>
      <c r="P69"/>
      <c r="Q69"/>
      <c r="R69"/>
      <c r="S69"/>
      <c r="T69"/>
      <c r="U69"/>
    </row>
    <row r="70" spans="2:21" x14ac:dyDescent="0.25">
      <c r="H70"/>
      <c r="I70"/>
      <c r="K70"/>
      <c r="L70"/>
      <c r="M70"/>
      <c r="N70"/>
      <c r="O70"/>
      <c r="P70"/>
      <c r="Q70"/>
      <c r="R70"/>
      <c r="S70"/>
      <c r="T70"/>
      <c r="U70"/>
    </row>
    <row r="71" spans="2:21" ht="15.75" thickBot="1" x14ac:dyDescent="0.3">
      <c r="H71"/>
      <c r="I71"/>
      <c r="K71"/>
      <c r="L71"/>
      <c r="M71"/>
      <c r="N71"/>
      <c r="O71"/>
      <c r="P71"/>
      <c r="Q71"/>
      <c r="R71"/>
      <c r="S71"/>
      <c r="T71"/>
      <c r="U71"/>
    </row>
    <row r="72" spans="2:21" ht="19.5" thickTop="1" x14ac:dyDescent="0.25">
      <c r="B72" s="312" t="s">
        <v>87</v>
      </c>
      <c r="C72" s="313"/>
      <c r="D72" s="314"/>
      <c r="H72"/>
      <c r="I72"/>
      <c r="K72"/>
      <c r="L72"/>
      <c r="M72"/>
      <c r="N72"/>
      <c r="O72"/>
      <c r="P72"/>
      <c r="Q72"/>
      <c r="R72"/>
      <c r="S72"/>
      <c r="T72"/>
      <c r="U72"/>
    </row>
    <row r="73" spans="2:21" x14ac:dyDescent="0.25">
      <c r="B73" s="275"/>
      <c r="C73" s="276"/>
      <c r="D73" s="277"/>
      <c r="H73"/>
      <c r="I73"/>
      <c r="K73"/>
      <c r="L73"/>
      <c r="M73"/>
      <c r="N73"/>
      <c r="O73"/>
      <c r="P73"/>
      <c r="Q73"/>
      <c r="R73"/>
      <c r="S73"/>
      <c r="T73"/>
      <c r="U73"/>
    </row>
    <row r="74" spans="2:21" x14ac:dyDescent="0.25">
      <c r="B74" s="278">
        <v>607090</v>
      </c>
      <c r="C74" s="280" t="s">
        <v>78</v>
      </c>
      <c r="D74" s="294">
        <f>D60+'10-2025'!D74</f>
        <v>13215</v>
      </c>
      <c r="E74" s="296" t="s">
        <v>84</v>
      </c>
      <c r="H74"/>
      <c r="I74"/>
      <c r="K74"/>
      <c r="L74"/>
      <c r="M74"/>
      <c r="N74"/>
      <c r="O74"/>
      <c r="P74"/>
      <c r="Q74"/>
      <c r="R74"/>
      <c r="S74"/>
      <c r="T74"/>
      <c r="U74"/>
    </row>
    <row r="75" spans="2:21" x14ac:dyDescent="0.25">
      <c r="B75" s="278">
        <v>607190</v>
      </c>
      <c r="C75" s="280" t="s">
        <v>79</v>
      </c>
      <c r="D75" s="294">
        <f>D61+'10-2025'!D75</f>
        <v>640</v>
      </c>
      <c r="E75" s="295">
        <f>D74+D75</f>
        <v>13855</v>
      </c>
      <c r="H75"/>
      <c r="I75"/>
      <c r="K75"/>
      <c r="L75"/>
      <c r="M75"/>
      <c r="N75"/>
      <c r="O75"/>
      <c r="P75"/>
      <c r="Q75"/>
      <c r="R75"/>
      <c r="S75"/>
      <c r="T75"/>
      <c r="U75"/>
    </row>
    <row r="76" spans="2:21" x14ac:dyDescent="0.25">
      <c r="B76" s="278"/>
      <c r="C76" s="280"/>
      <c r="D76" s="283"/>
      <c r="E76" s="297" t="s">
        <v>85</v>
      </c>
      <c r="H76"/>
      <c r="I76"/>
      <c r="K76"/>
      <c r="L76"/>
      <c r="M76"/>
      <c r="N76"/>
      <c r="O76"/>
      <c r="P76"/>
      <c r="Q76"/>
      <c r="R76"/>
      <c r="S76"/>
      <c r="T76"/>
      <c r="U76"/>
    </row>
    <row r="77" spans="2:21" x14ac:dyDescent="0.25">
      <c r="B77" s="278">
        <v>707090</v>
      </c>
      <c r="C77" s="280" t="s">
        <v>80</v>
      </c>
      <c r="D77" s="294">
        <f>D63+'10-2025'!D77</f>
        <v>29561</v>
      </c>
      <c r="E77" s="299">
        <f>D77-D74</f>
        <v>16346</v>
      </c>
      <c r="H77"/>
      <c r="I77"/>
      <c r="K77"/>
      <c r="L77"/>
      <c r="M77"/>
      <c r="N77"/>
      <c r="O77"/>
      <c r="P77"/>
      <c r="Q77"/>
      <c r="R77"/>
      <c r="S77"/>
      <c r="T77"/>
      <c r="U77"/>
    </row>
    <row r="78" spans="2:21" x14ac:dyDescent="0.25">
      <c r="B78" s="278">
        <v>707100</v>
      </c>
      <c r="C78" s="280" t="s">
        <v>81</v>
      </c>
      <c r="D78" s="294">
        <f>D64+'10-2025'!D78</f>
        <v>540</v>
      </c>
      <c r="E78" s="300"/>
      <c r="H78"/>
      <c r="I78"/>
      <c r="K78"/>
      <c r="L78"/>
      <c r="M78"/>
      <c r="N78"/>
      <c r="O78"/>
      <c r="P78"/>
      <c r="Q78"/>
      <c r="R78"/>
      <c r="S78"/>
      <c r="T78"/>
      <c r="U78"/>
    </row>
    <row r="79" spans="2:21" ht="15.75" thickBot="1" x14ac:dyDescent="0.3">
      <c r="B79" s="279">
        <v>701190</v>
      </c>
      <c r="C79" s="281" t="s">
        <v>82</v>
      </c>
      <c r="D79" s="294">
        <f>D65+'10-2025'!D79</f>
        <v>191.67</v>
      </c>
      <c r="E79" s="295">
        <f>D79</f>
        <v>191.67</v>
      </c>
      <c r="H79"/>
      <c r="I79"/>
      <c r="K79"/>
      <c r="L79"/>
      <c r="M79"/>
      <c r="N79"/>
      <c r="O79"/>
      <c r="P79"/>
      <c r="Q79"/>
      <c r="R79"/>
      <c r="S79"/>
      <c r="T79"/>
      <c r="U79"/>
    </row>
    <row r="80" spans="2:21" ht="15.75" thickTop="1" x14ac:dyDescent="0.25">
      <c r="H80"/>
      <c r="I80"/>
      <c r="K80"/>
      <c r="L80"/>
      <c r="M80"/>
      <c r="N80"/>
      <c r="O80"/>
      <c r="P80"/>
      <c r="Q80"/>
      <c r="R80"/>
      <c r="S80"/>
      <c r="T80"/>
      <c r="U80"/>
    </row>
    <row r="81" spans="4:21" x14ac:dyDescent="0.25">
      <c r="D81" s="302" t="s">
        <v>86</v>
      </c>
      <c r="E81" s="301">
        <f>SUM(E77:E79)</f>
        <v>16537.669999999998</v>
      </c>
      <c r="F81" s="303">
        <f>E81/SUM(D77:D79)</f>
        <v>0.54592975792493692</v>
      </c>
      <c r="H81"/>
      <c r="I81"/>
      <c r="K81"/>
      <c r="L81"/>
      <c r="M81"/>
      <c r="N81"/>
      <c r="O81"/>
      <c r="P81"/>
      <c r="Q81"/>
      <c r="R81"/>
      <c r="S81"/>
      <c r="T81"/>
      <c r="U81"/>
    </row>
    <row r="82" spans="4:21" x14ac:dyDescent="0.25">
      <c r="H82"/>
      <c r="I82"/>
      <c r="K82"/>
      <c r="L82"/>
      <c r="M82"/>
      <c r="N82"/>
      <c r="O82"/>
      <c r="P82"/>
      <c r="Q82"/>
      <c r="R82"/>
      <c r="S82"/>
      <c r="T82"/>
      <c r="U82"/>
    </row>
    <row r="83" spans="4:21" x14ac:dyDescent="0.25">
      <c r="H83"/>
      <c r="I83"/>
      <c r="K83"/>
      <c r="L83"/>
      <c r="M83"/>
      <c r="N83"/>
      <c r="O83"/>
      <c r="P83"/>
      <c r="Q83"/>
      <c r="R83"/>
      <c r="S83"/>
      <c r="T83"/>
      <c r="U83"/>
    </row>
    <row r="84" spans="4:21" x14ac:dyDescent="0.25">
      <c r="H84"/>
      <c r="I84"/>
      <c r="K84"/>
      <c r="L84"/>
      <c r="M84"/>
      <c r="N84"/>
      <c r="O84"/>
      <c r="P84"/>
      <c r="Q84"/>
      <c r="R84"/>
      <c r="S84"/>
      <c r="T84"/>
      <c r="U84"/>
    </row>
    <row r="85" spans="4:21" x14ac:dyDescent="0.25">
      <c r="H85"/>
      <c r="I85"/>
      <c r="K85"/>
      <c r="L85"/>
      <c r="M85"/>
      <c r="N85"/>
      <c r="O85"/>
      <c r="P85"/>
      <c r="Q85"/>
      <c r="R85"/>
      <c r="S85"/>
      <c r="T85"/>
      <c r="U85"/>
    </row>
    <row r="86" spans="4:21" x14ac:dyDescent="0.25">
      <c r="H86"/>
      <c r="I86"/>
      <c r="K86"/>
      <c r="L86"/>
      <c r="M86"/>
      <c r="N86"/>
      <c r="O86"/>
      <c r="P86"/>
      <c r="Q86"/>
      <c r="R86"/>
      <c r="S86"/>
      <c r="T86"/>
      <c r="U86"/>
    </row>
    <row r="87" spans="4:21" x14ac:dyDescent="0.25">
      <c r="H87"/>
      <c r="I87"/>
      <c r="K87"/>
      <c r="L87"/>
      <c r="M87"/>
      <c r="N87"/>
      <c r="O87"/>
      <c r="P87"/>
      <c r="Q87"/>
      <c r="R87"/>
      <c r="S87"/>
      <c r="T87"/>
      <c r="U87"/>
    </row>
    <row r="88" spans="4:21" x14ac:dyDescent="0.25">
      <c r="H88"/>
      <c r="I88"/>
      <c r="K88"/>
      <c r="L88"/>
      <c r="M88"/>
      <c r="N88"/>
      <c r="O88"/>
      <c r="P88"/>
      <c r="Q88"/>
      <c r="R88"/>
      <c r="S88"/>
      <c r="T88"/>
      <c r="U88"/>
    </row>
    <row r="89" spans="4:21" x14ac:dyDescent="0.25">
      <c r="H89"/>
      <c r="I89"/>
      <c r="K89"/>
      <c r="L89"/>
      <c r="M89"/>
      <c r="N89"/>
      <c r="O89"/>
      <c r="P89"/>
      <c r="Q89"/>
      <c r="R89"/>
      <c r="S89"/>
      <c r="T89"/>
      <c r="U89"/>
    </row>
    <row r="90" spans="4:21" x14ac:dyDescent="0.25">
      <c r="H90"/>
      <c r="I90"/>
      <c r="K90"/>
      <c r="L90"/>
      <c r="M90"/>
      <c r="N90"/>
      <c r="O90"/>
      <c r="P90"/>
      <c r="Q90"/>
      <c r="R90"/>
      <c r="S90"/>
      <c r="T90"/>
      <c r="U90"/>
    </row>
    <row r="91" spans="4:21" x14ac:dyDescent="0.25">
      <c r="H91"/>
      <c r="I91"/>
      <c r="K91"/>
      <c r="L91"/>
      <c r="M91"/>
      <c r="N91"/>
      <c r="O91"/>
      <c r="P91"/>
      <c r="Q91"/>
      <c r="R91"/>
      <c r="S91"/>
      <c r="T91"/>
      <c r="U91"/>
    </row>
    <row r="92" spans="4:21" x14ac:dyDescent="0.25">
      <c r="H92"/>
      <c r="I92"/>
      <c r="K92"/>
      <c r="L92"/>
      <c r="M92"/>
      <c r="N92"/>
      <c r="O92"/>
      <c r="P92"/>
      <c r="Q92"/>
      <c r="R92"/>
      <c r="S92"/>
      <c r="T92"/>
      <c r="U92"/>
    </row>
  </sheetData>
  <mergeCells count="6">
    <mergeCell ref="B72:D72"/>
    <mergeCell ref="M2:N2"/>
    <mergeCell ref="O2:P2"/>
    <mergeCell ref="Q2:R2"/>
    <mergeCell ref="B55:C55"/>
    <mergeCell ref="B58:D58"/>
  </mergeCells>
  <dataValidations count="1">
    <dataValidation type="list" allowBlank="1" showInputMessage="1" showErrorMessage="1" sqref="J5:J51" xr:uid="{00000000-0002-0000-0B00-000000000000}">
      <formula1>Mode</formula1>
    </dataValidation>
  </dataValidation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U92"/>
  <sheetViews>
    <sheetView topLeftCell="A40" workbookViewId="0">
      <selection activeCell="F64" sqref="F64:F65"/>
    </sheetView>
  </sheetViews>
  <sheetFormatPr baseColWidth="10" defaultColWidth="10.42578125" defaultRowHeight="15" x14ac:dyDescent="0.25"/>
  <cols>
    <col min="1" max="1" width="14.140625" style="99" bestFit="1" customWidth="1"/>
    <col min="2" max="2" width="14.85546875" style="19" customWidth="1"/>
    <col min="3" max="3" width="23.28515625" style="19" bestFit="1" customWidth="1"/>
    <col min="4" max="5" width="15" style="19" customWidth="1"/>
    <col min="6" max="6" width="15" style="28" customWidth="1"/>
    <col min="7" max="7" width="7.42578125" style="28" bestFit="1" customWidth="1"/>
    <col min="8" max="8" width="37" style="28" customWidth="1"/>
    <col min="9" max="9" width="9.85546875" style="8" customWidth="1"/>
    <col min="10" max="10" width="13.140625" customWidth="1"/>
    <col min="11" max="11" width="14.85546875" style="19" customWidth="1"/>
    <col min="12" max="12" width="17.85546875" style="28" customWidth="1"/>
    <col min="13" max="13" width="14.7109375" style="28" customWidth="1"/>
    <col min="14" max="16" width="14.42578125" style="28" customWidth="1"/>
    <col min="17" max="17" width="15.7109375" style="163" customWidth="1"/>
    <col min="18" max="18" width="15.7109375" style="28" customWidth="1"/>
    <col min="19" max="19" width="17.28515625" style="28" customWidth="1"/>
    <col min="20" max="20" width="14.42578125" style="28" customWidth="1"/>
    <col min="21" max="21" width="15.85546875" style="28" customWidth="1"/>
    <col min="22" max="22" width="10.42578125" customWidth="1"/>
  </cols>
  <sheetData>
    <row r="1" spans="1:21" ht="17.25" x14ac:dyDescent="0.3">
      <c r="A1" s="90" t="s">
        <v>0</v>
      </c>
      <c r="B1" s="1"/>
      <c r="C1" s="1">
        <v>2022</v>
      </c>
      <c r="D1" s="1"/>
      <c r="E1" s="1"/>
      <c r="F1" s="20"/>
      <c r="G1" s="20"/>
      <c r="H1" s="45" t="s">
        <v>1</v>
      </c>
      <c r="I1" s="54"/>
      <c r="J1" s="1"/>
      <c r="K1" s="73"/>
      <c r="L1" s="78"/>
      <c r="M1" s="106"/>
      <c r="N1" s="27"/>
      <c r="O1" s="27"/>
      <c r="P1" s="27"/>
      <c r="Q1" s="107"/>
      <c r="R1" s="27"/>
      <c r="S1" s="27"/>
      <c r="T1" s="27"/>
      <c r="U1" s="51" t="s">
        <v>2</v>
      </c>
    </row>
    <row r="2" spans="1:21" ht="17.25" x14ac:dyDescent="0.3">
      <c r="A2" s="91"/>
      <c r="B2" s="2"/>
      <c r="C2" s="15"/>
      <c r="D2" s="15"/>
      <c r="E2" s="15"/>
      <c r="F2" s="21"/>
      <c r="G2" s="21"/>
      <c r="H2" s="21"/>
      <c r="I2" s="55"/>
      <c r="J2" s="2"/>
      <c r="K2" s="2"/>
      <c r="L2" s="79"/>
      <c r="M2" s="310" t="s">
        <v>3</v>
      </c>
      <c r="N2" s="311"/>
      <c r="O2" s="310" t="s">
        <v>4</v>
      </c>
      <c r="P2" s="311"/>
      <c r="Q2" s="310" t="s">
        <v>31</v>
      </c>
      <c r="R2" s="311"/>
      <c r="S2" s="79"/>
      <c r="T2" s="79"/>
      <c r="U2" s="79"/>
    </row>
    <row r="3" spans="1:21" s="35" customFormat="1" ht="51.75" x14ac:dyDescent="0.25">
      <c r="A3" s="181" t="s">
        <v>5</v>
      </c>
      <c r="B3" s="182" t="s">
        <v>6</v>
      </c>
      <c r="C3" s="182" t="s">
        <v>28</v>
      </c>
      <c r="D3" s="182" t="s">
        <v>76</v>
      </c>
      <c r="E3" s="182" t="s">
        <v>7</v>
      </c>
      <c r="F3" s="182" t="s">
        <v>8</v>
      </c>
      <c r="G3" s="182" t="s">
        <v>39</v>
      </c>
      <c r="H3" s="182" t="s">
        <v>9</v>
      </c>
      <c r="I3" s="182" t="s">
        <v>10</v>
      </c>
      <c r="J3" s="183" t="s">
        <v>11</v>
      </c>
      <c r="K3" s="184" t="s">
        <v>12</v>
      </c>
      <c r="L3" s="182" t="s">
        <v>6</v>
      </c>
      <c r="M3" s="182" t="s">
        <v>30</v>
      </c>
      <c r="N3" s="185" t="s">
        <v>13</v>
      </c>
      <c r="O3" s="182" t="s">
        <v>14</v>
      </c>
      <c r="P3" s="182" t="s">
        <v>15</v>
      </c>
      <c r="Q3" s="186" t="s">
        <v>16</v>
      </c>
      <c r="R3" s="187" t="s">
        <v>17</v>
      </c>
      <c r="S3" s="188" t="s">
        <v>18</v>
      </c>
      <c r="T3" s="188" t="s">
        <v>19</v>
      </c>
      <c r="U3" s="182" t="s">
        <v>27</v>
      </c>
    </row>
    <row r="4" spans="1:21" x14ac:dyDescent="0.25">
      <c r="A4" s="192"/>
      <c r="B4" s="193"/>
      <c r="C4" s="194"/>
      <c r="D4" s="194"/>
      <c r="E4" s="195"/>
      <c r="F4" s="196"/>
      <c r="G4" s="196"/>
      <c r="H4" s="196"/>
      <c r="I4" s="197"/>
      <c r="J4" s="198"/>
      <c r="K4" s="193"/>
      <c r="L4" s="199"/>
      <c r="M4" s="196"/>
      <c r="N4" s="200"/>
      <c r="O4" s="201"/>
      <c r="P4" s="201"/>
      <c r="Q4" s="202"/>
      <c r="R4" s="203"/>
      <c r="S4" s="204"/>
      <c r="T4" s="205"/>
      <c r="U4" s="206"/>
    </row>
    <row r="5" spans="1:21" x14ac:dyDescent="0.25">
      <c r="A5" s="94"/>
      <c r="B5" s="207"/>
      <c r="C5" s="208"/>
      <c r="D5" s="208"/>
      <c r="E5" s="13"/>
      <c r="F5" s="14"/>
      <c r="G5" s="14"/>
      <c r="H5" s="209" t="s">
        <v>41</v>
      </c>
      <c r="I5" s="269" t="str">
        <f t="shared" ref="I5:I8" si="0">CONCATENATE(A5,"/",2025)</f>
        <v>/2025</v>
      </c>
      <c r="J5" s="210" t="s">
        <v>26</v>
      </c>
      <c r="K5" s="211"/>
      <c r="L5" s="62"/>
      <c r="M5" s="40"/>
      <c r="N5" s="116" t="str">
        <f>IF(M5="","",IF(E5&lt;&gt;"",M5-E5,M5-F5))</f>
        <v/>
      </c>
      <c r="O5" s="212"/>
      <c r="P5" s="212" t="str">
        <f>IF(O5="","",IF(E5&lt;&gt;"",O5-E5,O5-F5))</f>
        <v/>
      </c>
      <c r="Q5" s="111"/>
      <c r="R5" s="112"/>
      <c r="S5" s="213"/>
      <c r="T5" s="213"/>
      <c r="U5" s="189">
        <f t="shared" ref="U5:U8" si="1">IF(K5&lt;&gt;"","",C5)</f>
        <v>0</v>
      </c>
    </row>
    <row r="6" spans="1:21" x14ac:dyDescent="0.25">
      <c r="A6" s="94"/>
      <c r="B6" s="214"/>
      <c r="C6" s="215"/>
      <c r="D6" s="215"/>
      <c r="E6" s="13"/>
      <c r="F6" s="14"/>
      <c r="G6" s="14"/>
      <c r="H6" s="209" t="s">
        <v>41</v>
      </c>
      <c r="I6" s="269" t="str">
        <f t="shared" si="0"/>
        <v>/2025</v>
      </c>
      <c r="J6" s="210" t="s">
        <v>26</v>
      </c>
      <c r="K6" s="214"/>
      <c r="L6" s="62"/>
      <c r="M6" s="40"/>
      <c r="N6" s="216"/>
      <c r="O6" s="217"/>
      <c r="P6" s="217"/>
      <c r="Q6" s="111"/>
      <c r="R6" s="218"/>
      <c r="S6" s="219"/>
      <c r="T6" s="219"/>
      <c r="U6" s="189">
        <f t="shared" si="1"/>
        <v>0</v>
      </c>
    </row>
    <row r="7" spans="1:21" x14ac:dyDescent="0.25">
      <c r="A7" s="94"/>
      <c r="B7" s="214"/>
      <c r="C7" s="215"/>
      <c r="D7" s="215"/>
      <c r="E7" s="13"/>
      <c r="F7" s="14"/>
      <c r="G7" s="14"/>
      <c r="H7" s="209" t="s">
        <v>41</v>
      </c>
      <c r="I7" s="269" t="str">
        <f t="shared" si="0"/>
        <v>/2025</v>
      </c>
      <c r="J7" s="210" t="s">
        <v>26</v>
      </c>
      <c r="K7" s="214"/>
      <c r="L7" s="62"/>
      <c r="M7" s="40"/>
      <c r="N7" s="216"/>
      <c r="O7" s="217"/>
      <c r="P7" s="217"/>
      <c r="Q7" s="111"/>
      <c r="R7" s="218"/>
      <c r="S7" s="219"/>
      <c r="T7" s="219"/>
      <c r="U7" s="189">
        <f t="shared" si="1"/>
        <v>0</v>
      </c>
    </row>
    <row r="8" spans="1:21" x14ac:dyDescent="0.25">
      <c r="A8" s="94"/>
      <c r="B8" s="214"/>
      <c r="C8" s="215"/>
      <c r="D8" s="215"/>
      <c r="E8" s="13"/>
      <c r="F8" s="14"/>
      <c r="G8" s="14"/>
      <c r="H8" s="209" t="s">
        <v>41</v>
      </c>
      <c r="I8" s="269" t="str">
        <f t="shared" si="0"/>
        <v>/2025</v>
      </c>
      <c r="J8" s="210" t="s">
        <v>26</v>
      </c>
      <c r="K8" s="214"/>
      <c r="L8" s="62"/>
      <c r="M8" s="40"/>
      <c r="N8" s="216"/>
      <c r="O8" s="217"/>
      <c r="P8" s="217"/>
      <c r="Q8" s="111"/>
      <c r="R8" s="218"/>
      <c r="S8" s="219"/>
      <c r="T8" s="219"/>
      <c r="U8" s="189">
        <f t="shared" si="1"/>
        <v>0</v>
      </c>
    </row>
    <row r="9" spans="1:21" x14ac:dyDescent="0.25">
      <c r="A9" s="95"/>
      <c r="B9" s="220"/>
      <c r="C9" s="221"/>
      <c r="D9" s="221"/>
      <c r="E9" s="172"/>
      <c r="F9" s="173"/>
      <c r="G9" s="173"/>
      <c r="H9" s="222"/>
      <c r="I9" s="223"/>
      <c r="J9" s="223"/>
      <c r="K9" s="220"/>
      <c r="L9" s="224"/>
      <c r="M9" s="36"/>
      <c r="N9" s="225"/>
      <c r="O9" s="226"/>
      <c r="P9" s="226"/>
      <c r="Q9" s="120"/>
      <c r="R9" s="227"/>
      <c r="S9" s="228"/>
      <c r="T9" s="228"/>
      <c r="U9" s="189"/>
    </row>
    <row r="10" spans="1:21" x14ac:dyDescent="0.25">
      <c r="A10" s="229"/>
      <c r="B10" s="230"/>
      <c r="C10" s="231"/>
      <c r="D10" s="231"/>
      <c r="E10" s="270" t="s">
        <v>73</v>
      </c>
      <c r="F10" s="271">
        <f>SUM(F5:F9)</f>
        <v>0</v>
      </c>
      <c r="G10" s="271">
        <f>SUM(G5:G9)</f>
        <v>0</v>
      </c>
      <c r="H10" s="232"/>
      <c r="I10" s="233"/>
      <c r="J10" s="233"/>
      <c r="K10" s="230"/>
      <c r="L10" s="234"/>
      <c r="M10" s="235"/>
      <c r="N10" s="236"/>
      <c r="O10" s="237"/>
      <c r="P10" s="237"/>
      <c r="Q10" s="238"/>
      <c r="R10" s="239"/>
      <c r="S10" s="240"/>
      <c r="T10" s="240"/>
      <c r="U10" s="241"/>
    </row>
    <row r="11" spans="1:21" x14ac:dyDescent="0.25">
      <c r="A11" s="242"/>
      <c r="B11" s="243"/>
      <c r="C11" s="244"/>
      <c r="D11" s="244"/>
      <c r="E11" s="174"/>
      <c r="F11" s="175"/>
      <c r="G11" s="175"/>
      <c r="H11" s="245"/>
      <c r="I11" s="246"/>
      <c r="J11" s="246"/>
      <c r="K11" s="243"/>
      <c r="L11" s="247"/>
      <c r="M11" s="248"/>
      <c r="N11" s="249"/>
      <c r="O11" s="250"/>
      <c r="P11" s="250"/>
      <c r="Q11" s="251"/>
      <c r="R11" s="252"/>
      <c r="S11" s="253"/>
      <c r="T11" s="253"/>
      <c r="U11" s="189"/>
    </row>
    <row r="12" spans="1:21" x14ac:dyDescent="0.25">
      <c r="A12" s="95"/>
      <c r="B12" s="220"/>
      <c r="C12" s="221"/>
      <c r="D12" s="221"/>
      <c r="E12" s="172"/>
      <c r="F12" s="173"/>
      <c r="G12" s="173"/>
      <c r="H12" s="209" t="s">
        <v>41</v>
      </c>
      <c r="I12" s="269" t="str">
        <f t="shared" ref="I12:I17" si="2">CONCATENATE(A12,"/",2025)</f>
        <v>/2025</v>
      </c>
      <c r="J12" s="223" t="s">
        <v>26</v>
      </c>
      <c r="K12" s="220"/>
      <c r="L12" s="224"/>
      <c r="M12" s="36"/>
      <c r="N12" s="225"/>
      <c r="O12" s="226"/>
      <c r="P12" s="226"/>
      <c r="Q12" s="120"/>
      <c r="R12" s="227"/>
      <c r="S12" s="228"/>
      <c r="T12" s="228"/>
      <c r="U12" s="189">
        <f t="shared" ref="U12:U17" si="3">IF(K12&lt;&gt;"","",C12)</f>
        <v>0</v>
      </c>
    </row>
    <row r="13" spans="1:21" x14ac:dyDescent="0.25">
      <c r="A13" s="95"/>
      <c r="B13" s="220"/>
      <c r="C13" s="221"/>
      <c r="D13" s="221"/>
      <c r="E13" s="172"/>
      <c r="F13" s="173"/>
      <c r="G13" s="173"/>
      <c r="H13" s="209" t="s">
        <v>41</v>
      </c>
      <c r="I13" s="269" t="str">
        <f t="shared" si="2"/>
        <v>/2025</v>
      </c>
      <c r="J13" s="223" t="s">
        <v>26</v>
      </c>
      <c r="K13" s="220"/>
      <c r="L13" s="224"/>
      <c r="M13" s="36"/>
      <c r="N13" s="225"/>
      <c r="O13" s="226"/>
      <c r="P13" s="226"/>
      <c r="Q13" s="120"/>
      <c r="R13" s="227"/>
      <c r="S13" s="228"/>
      <c r="T13" s="228"/>
      <c r="U13" s="189">
        <f t="shared" si="3"/>
        <v>0</v>
      </c>
    </row>
    <row r="14" spans="1:21" x14ac:dyDescent="0.25">
      <c r="A14" s="95"/>
      <c r="B14" s="220"/>
      <c r="C14" s="221"/>
      <c r="D14" s="221"/>
      <c r="E14" s="172"/>
      <c r="F14" s="173"/>
      <c r="G14" s="173"/>
      <c r="H14" s="209" t="s">
        <v>41</v>
      </c>
      <c r="I14" s="269" t="str">
        <f t="shared" si="2"/>
        <v>/2025</v>
      </c>
      <c r="J14" s="223" t="s">
        <v>26</v>
      </c>
      <c r="K14" s="220"/>
      <c r="L14" s="224"/>
      <c r="M14" s="36"/>
      <c r="N14" s="225"/>
      <c r="O14" s="226"/>
      <c r="P14" s="226"/>
      <c r="Q14" s="120"/>
      <c r="R14" s="227"/>
      <c r="S14" s="228"/>
      <c r="T14" s="228"/>
      <c r="U14" s="189">
        <f t="shared" si="3"/>
        <v>0</v>
      </c>
    </row>
    <row r="15" spans="1:21" x14ac:dyDescent="0.25">
      <c r="A15" s="95"/>
      <c r="B15" s="220"/>
      <c r="C15" s="221"/>
      <c r="D15" s="221"/>
      <c r="E15" s="172"/>
      <c r="F15" s="173"/>
      <c r="G15" s="173"/>
      <c r="H15" s="209" t="s">
        <v>41</v>
      </c>
      <c r="I15" s="269" t="str">
        <f t="shared" si="2"/>
        <v>/2025</v>
      </c>
      <c r="J15" s="223" t="s">
        <v>26</v>
      </c>
      <c r="K15" s="220"/>
      <c r="L15" s="224"/>
      <c r="M15" s="36"/>
      <c r="N15" s="225"/>
      <c r="O15" s="226"/>
      <c r="P15" s="226"/>
      <c r="Q15" s="120"/>
      <c r="R15" s="227"/>
      <c r="S15" s="228"/>
      <c r="T15" s="228"/>
      <c r="U15" s="189">
        <f t="shared" si="3"/>
        <v>0</v>
      </c>
    </row>
    <row r="16" spans="1:21" x14ac:dyDescent="0.25">
      <c r="A16" s="95"/>
      <c r="B16" s="220"/>
      <c r="C16" s="221"/>
      <c r="D16" s="221"/>
      <c r="E16" s="172"/>
      <c r="F16" s="173"/>
      <c r="G16" s="173"/>
      <c r="H16" s="209" t="s">
        <v>41</v>
      </c>
      <c r="I16" s="269" t="str">
        <f t="shared" si="2"/>
        <v>/2025</v>
      </c>
      <c r="J16" s="223" t="s">
        <v>26</v>
      </c>
      <c r="K16" s="220"/>
      <c r="L16" s="224"/>
      <c r="M16" s="36"/>
      <c r="N16" s="225"/>
      <c r="O16" s="226"/>
      <c r="P16" s="226"/>
      <c r="Q16" s="120"/>
      <c r="R16" s="227"/>
      <c r="S16" s="228"/>
      <c r="T16" s="228"/>
      <c r="U16" s="189">
        <f t="shared" si="3"/>
        <v>0</v>
      </c>
    </row>
    <row r="17" spans="1:21" x14ac:dyDescent="0.25">
      <c r="A17" s="95"/>
      <c r="B17" s="220"/>
      <c r="C17" s="221"/>
      <c r="D17" s="221"/>
      <c r="E17" s="172"/>
      <c r="F17" s="173"/>
      <c r="G17" s="173"/>
      <c r="H17" s="209" t="s">
        <v>41</v>
      </c>
      <c r="I17" s="269" t="str">
        <f t="shared" si="2"/>
        <v>/2025</v>
      </c>
      <c r="J17" s="223" t="s">
        <v>26</v>
      </c>
      <c r="K17" s="220"/>
      <c r="L17" s="224"/>
      <c r="M17" s="36"/>
      <c r="N17" s="225"/>
      <c r="O17" s="226"/>
      <c r="P17" s="226"/>
      <c r="Q17" s="120"/>
      <c r="R17" s="227"/>
      <c r="S17" s="228"/>
      <c r="T17" s="228"/>
      <c r="U17" s="189">
        <f t="shared" si="3"/>
        <v>0</v>
      </c>
    </row>
    <row r="18" spans="1:21" x14ac:dyDescent="0.25">
      <c r="A18" s="95"/>
      <c r="B18" s="220"/>
      <c r="C18" s="221"/>
      <c r="D18" s="221"/>
      <c r="E18" s="172"/>
      <c r="F18" s="173"/>
      <c r="G18" s="173"/>
      <c r="H18" s="209"/>
      <c r="I18" s="269"/>
      <c r="J18" s="223"/>
      <c r="K18" s="220"/>
      <c r="L18" s="224"/>
      <c r="M18" s="36"/>
      <c r="N18" s="225"/>
      <c r="O18" s="226"/>
      <c r="P18" s="226"/>
      <c r="Q18" s="120"/>
      <c r="R18" s="227"/>
      <c r="S18" s="228"/>
      <c r="T18" s="228"/>
      <c r="U18" s="189"/>
    </row>
    <row r="19" spans="1:21" x14ac:dyDescent="0.25">
      <c r="A19" s="229"/>
      <c r="B19" s="230"/>
      <c r="C19" s="231"/>
      <c r="D19" s="231"/>
      <c r="E19" s="270" t="s">
        <v>73</v>
      </c>
      <c r="F19" s="271">
        <f>SUM(F12:F18)</f>
        <v>0</v>
      </c>
      <c r="G19" s="271">
        <f>SUM(G12:G18)</f>
        <v>0</v>
      </c>
      <c r="H19" s="232"/>
      <c r="I19" s="233"/>
      <c r="J19" s="233"/>
      <c r="K19" s="230"/>
      <c r="L19" s="234"/>
      <c r="M19" s="235"/>
      <c r="N19" s="236"/>
      <c r="O19" s="237"/>
      <c r="P19" s="237"/>
      <c r="Q19" s="238"/>
      <c r="R19" s="239"/>
      <c r="S19" s="240"/>
      <c r="T19" s="240"/>
      <c r="U19" s="241"/>
    </row>
    <row r="20" spans="1:21" x14ac:dyDescent="0.25">
      <c r="A20" s="95"/>
      <c r="B20" s="220"/>
      <c r="C20" s="221"/>
      <c r="D20" s="221"/>
      <c r="E20" s="172"/>
      <c r="F20" s="173"/>
      <c r="G20" s="173"/>
      <c r="H20" s="209"/>
      <c r="I20" s="269"/>
      <c r="J20" s="223"/>
      <c r="K20" s="220"/>
      <c r="L20" s="224"/>
      <c r="M20" s="36"/>
      <c r="N20" s="225"/>
      <c r="O20" s="226"/>
      <c r="P20" s="226"/>
      <c r="Q20" s="120"/>
      <c r="R20" s="227"/>
      <c r="S20" s="228"/>
      <c r="T20" s="228"/>
      <c r="U20" s="189"/>
    </row>
    <row r="21" spans="1:21" x14ac:dyDescent="0.25">
      <c r="A21" s="95"/>
      <c r="B21" s="220"/>
      <c r="C21" s="221"/>
      <c r="D21" s="221"/>
      <c r="E21" s="172"/>
      <c r="F21" s="173"/>
      <c r="G21" s="173"/>
      <c r="H21" s="209" t="s">
        <v>41</v>
      </c>
      <c r="I21" s="269" t="str">
        <f t="shared" ref="I21:I47" si="4">CONCATENATE(A21,"/",2025)</f>
        <v>/2025</v>
      </c>
      <c r="J21" s="223" t="s">
        <v>26</v>
      </c>
      <c r="K21" s="220"/>
      <c r="L21" s="224"/>
      <c r="M21" s="36"/>
      <c r="N21" s="225"/>
      <c r="O21" s="226"/>
      <c r="P21" s="226"/>
      <c r="Q21" s="120"/>
      <c r="R21" s="227"/>
      <c r="S21" s="228"/>
      <c r="T21" s="228"/>
      <c r="U21" s="189">
        <f t="shared" ref="U21:U24" si="5">IF(K21&lt;&gt;"","",C21)</f>
        <v>0</v>
      </c>
    </row>
    <row r="22" spans="1:21" x14ac:dyDescent="0.25">
      <c r="A22" s="95"/>
      <c r="B22" s="220"/>
      <c r="C22" s="221"/>
      <c r="D22" s="221"/>
      <c r="E22" s="172"/>
      <c r="F22" s="173"/>
      <c r="G22" s="173"/>
      <c r="H22" s="209" t="s">
        <v>41</v>
      </c>
      <c r="I22" s="269" t="str">
        <f t="shared" si="4"/>
        <v>/2025</v>
      </c>
      <c r="J22" s="223" t="s">
        <v>26</v>
      </c>
      <c r="K22" s="220"/>
      <c r="L22" s="224"/>
      <c r="M22" s="36"/>
      <c r="N22" s="225"/>
      <c r="O22" s="226"/>
      <c r="P22" s="226"/>
      <c r="Q22" s="120"/>
      <c r="R22" s="227"/>
      <c r="S22" s="228"/>
      <c r="T22" s="228"/>
      <c r="U22" s="189">
        <f t="shared" si="5"/>
        <v>0</v>
      </c>
    </row>
    <row r="23" spans="1:21" x14ac:dyDescent="0.25">
      <c r="A23" s="95"/>
      <c r="B23" s="220"/>
      <c r="C23" s="221"/>
      <c r="D23" s="221"/>
      <c r="E23" s="172"/>
      <c r="F23" s="173"/>
      <c r="G23" s="173"/>
      <c r="H23" s="209" t="s">
        <v>41</v>
      </c>
      <c r="I23" s="269" t="str">
        <f t="shared" si="4"/>
        <v>/2025</v>
      </c>
      <c r="J23" s="223" t="s">
        <v>26</v>
      </c>
      <c r="K23" s="220"/>
      <c r="L23" s="224"/>
      <c r="M23" s="36"/>
      <c r="N23" s="225"/>
      <c r="O23" s="226"/>
      <c r="P23" s="226"/>
      <c r="Q23" s="120"/>
      <c r="R23" s="227"/>
      <c r="S23" s="228"/>
      <c r="T23" s="228"/>
      <c r="U23" s="189">
        <f t="shared" si="5"/>
        <v>0</v>
      </c>
    </row>
    <row r="24" spans="1:21" x14ac:dyDescent="0.25">
      <c r="A24" s="95"/>
      <c r="B24" s="220"/>
      <c r="C24" s="221"/>
      <c r="D24" s="221"/>
      <c r="E24" s="172"/>
      <c r="F24" s="173"/>
      <c r="G24" s="173"/>
      <c r="H24" s="209" t="s">
        <v>41</v>
      </c>
      <c r="I24" s="269" t="str">
        <f t="shared" si="4"/>
        <v>/2025</v>
      </c>
      <c r="J24" s="223" t="s">
        <v>26</v>
      </c>
      <c r="K24" s="220"/>
      <c r="L24" s="224"/>
      <c r="M24" s="36"/>
      <c r="N24" s="225"/>
      <c r="O24" s="226"/>
      <c r="P24" s="226"/>
      <c r="Q24" s="120"/>
      <c r="R24" s="227"/>
      <c r="S24" s="228"/>
      <c r="T24" s="228"/>
      <c r="U24" s="189">
        <f t="shared" si="5"/>
        <v>0</v>
      </c>
    </row>
    <row r="25" spans="1:21" x14ac:dyDescent="0.25">
      <c r="A25" s="95"/>
      <c r="B25" s="220"/>
      <c r="C25" s="221"/>
      <c r="D25" s="221"/>
      <c r="E25" s="172"/>
      <c r="F25" s="173"/>
      <c r="G25" s="173"/>
      <c r="H25" s="222"/>
      <c r="I25" s="269"/>
      <c r="J25" s="223"/>
      <c r="K25" s="220"/>
      <c r="L25" s="224"/>
      <c r="M25" s="36"/>
      <c r="N25" s="225"/>
      <c r="O25" s="226"/>
      <c r="P25" s="226"/>
      <c r="Q25" s="120"/>
      <c r="R25" s="227"/>
      <c r="S25" s="228"/>
      <c r="T25" s="228"/>
      <c r="U25" s="189"/>
    </row>
    <row r="26" spans="1:21" x14ac:dyDescent="0.25">
      <c r="A26" s="229"/>
      <c r="B26" s="230"/>
      <c r="C26" s="231"/>
      <c r="D26" s="231"/>
      <c r="E26" s="270" t="s">
        <v>73</v>
      </c>
      <c r="F26" s="271">
        <f>SUM(F21:F25)</f>
        <v>0</v>
      </c>
      <c r="G26" s="271">
        <f>SUM(G21:G25)</f>
        <v>0</v>
      </c>
      <c r="H26" s="232"/>
      <c r="I26" s="233"/>
      <c r="J26" s="233"/>
      <c r="K26" s="230"/>
      <c r="L26" s="234"/>
      <c r="M26" s="235"/>
      <c r="N26" s="236"/>
      <c r="O26" s="237"/>
      <c r="P26" s="237"/>
      <c r="Q26" s="238"/>
      <c r="R26" s="239"/>
      <c r="S26" s="240"/>
      <c r="T26" s="240"/>
      <c r="U26" s="241"/>
    </row>
    <row r="27" spans="1:21" x14ac:dyDescent="0.25">
      <c r="A27" s="95"/>
      <c r="B27" s="220"/>
      <c r="C27" s="221"/>
      <c r="D27" s="221"/>
      <c r="E27" s="172"/>
      <c r="F27" s="173"/>
      <c r="G27" s="173"/>
      <c r="H27" s="222"/>
      <c r="I27" s="269"/>
      <c r="J27" s="223"/>
      <c r="K27" s="220"/>
      <c r="L27" s="224"/>
      <c r="M27" s="36"/>
      <c r="N27" s="225"/>
      <c r="O27" s="226"/>
      <c r="P27" s="226"/>
      <c r="Q27" s="120"/>
      <c r="R27" s="227"/>
      <c r="S27" s="228"/>
      <c r="T27" s="228"/>
      <c r="U27" s="189"/>
    </row>
    <row r="28" spans="1:21" x14ac:dyDescent="0.25">
      <c r="A28" s="95"/>
      <c r="B28" s="220"/>
      <c r="C28" s="221"/>
      <c r="D28" s="221"/>
      <c r="E28" s="172"/>
      <c r="F28" s="173"/>
      <c r="G28" s="173"/>
      <c r="H28" s="222" t="s">
        <v>71</v>
      </c>
      <c r="I28" s="269" t="str">
        <f t="shared" ref="I28" si="6">CONCATENATE(A28,"/",2025)</f>
        <v>/2025</v>
      </c>
      <c r="J28" s="223" t="s">
        <v>26</v>
      </c>
      <c r="K28" s="220"/>
      <c r="L28" s="224"/>
      <c r="M28" s="36"/>
      <c r="N28" s="225"/>
      <c r="O28" s="273"/>
      <c r="P28" s="272"/>
      <c r="Q28" s="120"/>
      <c r="R28" s="227"/>
      <c r="S28" s="228"/>
      <c r="T28" s="228"/>
      <c r="U28" s="189">
        <f t="shared" ref="U28" si="7">IF(K28&lt;&gt;"","",C28)</f>
        <v>0</v>
      </c>
    </row>
    <row r="29" spans="1:21" x14ac:dyDescent="0.25">
      <c r="A29" s="95"/>
      <c r="B29" s="220"/>
      <c r="C29" s="221"/>
      <c r="D29" s="221"/>
      <c r="E29" s="172"/>
      <c r="F29" s="173"/>
      <c r="G29" s="173"/>
      <c r="H29" s="222"/>
      <c r="I29" s="269"/>
      <c r="J29" s="223"/>
      <c r="K29" s="220"/>
      <c r="L29" s="224"/>
      <c r="M29" s="36"/>
      <c r="N29" s="225"/>
      <c r="O29" s="226"/>
      <c r="P29" s="226"/>
      <c r="Q29" s="120"/>
      <c r="R29" s="227"/>
      <c r="S29" s="228"/>
      <c r="T29" s="228"/>
      <c r="U29" s="189"/>
    </row>
    <row r="30" spans="1:21" x14ac:dyDescent="0.25">
      <c r="A30" s="229"/>
      <c r="B30" s="230"/>
      <c r="C30" s="231"/>
      <c r="D30" s="231"/>
      <c r="E30" s="270" t="s">
        <v>73</v>
      </c>
      <c r="F30" s="271">
        <f>SUM(F28:F29)</f>
        <v>0</v>
      </c>
      <c r="G30" s="271">
        <f>SUM(G28:G29)</f>
        <v>0</v>
      </c>
      <c r="H30" s="232"/>
      <c r="I30" s="233"/>
      <c r="J30" s="233"/>
      <c r="K30" s="230"/>
      <c r="L30" s="234"/>
      <c r="M30" s="235"/>
      <c r="N30" s="236"/>
      <c r="O30" s="237"/>
      <c r="P30" s="237"/>
      <c r="Q30" s="238"/>
      <c r="R30" s="239"/>
      <c r="S30" s="240"/>
      <c r="T30" s="240"/>
      <c r="U30" s="241"/>
    </row>
    <row r="31" spans="1:21" x14ac:dyDescent="0.25">
      <c r="A31" s="95"/>
      <c r="B31" s="220"/>
      <c r="C31" s="221"/>
      <c r="D31" s="221"/>
      <c r="E31" s="172"/>
      <c r="F31" s="173"/>
      <c r="G31" s="173"/>
      <c r="H31" s="222"/>
      <c r="I31" s="269"/>
      <c r="J31" s="223"/>
      <c r="K31" s="220"/>
      <c r="L31" s="224"/>
      <c r="M31" s="36"/>
      <c r="N31" s="225"/>
      <c r="O31" s="226"/>
      <c r="P31" s="226"/>
      <c r="Q31" s="120"/>
      <c r="R31" s="227"/>
      <c r="S31" s="228"/>
      <c r="T31" s="228"/>
      <c r="U31" s="189"/>
    </row>
    <row r="32" spans="1:21" x14ac:dyDescent="0.25">
      <c r="A32" s="95"/>
      <c r="B32" s="220"/>
      <c r="C32" s="221"/>
      <c r="D32" s="221"/>
      <c r="E32" s="172"/>
      <c r="F32" s="173"/>
      <c r="G32" s="173"/>
      <c r="H32" s="222" t="s">
        <v>71</v>
      </c>
      <c r="I32" s="269" t="str">
        <f t="shared" si="4"/>
        <v>/2025</v>
      </c>
      <c r="J32" s="223" t="s">
        <v>26</v>
      </c>
      <c r="K32" s="220"/>
      <c r="L32" s="224"/>
      <c r="M32" s="36"/>
      <c r="N32" s="225"/>
      <c r="O32" s="273"/>
      <c r="P32" s="272"/>
      <c r="Q32" s="120"/>
      <c r="R32" s="227"/>
      <c r="S32" s="228"/>
      <c r="T32" s="228"/>
      <c r="U32" s="189">
        <f t="shared" ref="U32" si="8">IF(K32&lt;&gt;"","",C32)</f>
        <v>0</v>
      </c>
    </row>
    <row r="33" spans="1:21" x14ac:dyDescent="0.25">
      <c r="A33" s="95"/>
      <c r="B33" s="220"/>
      <c r="C33" s="221"/>
      <c r="D33" s="221"/>
      <c r="E33" s="172"/>
      <c r="F33" s="173"/>
      <c r="G33" s="173"/>
      <c r="H33" s="222"/>
      <c r="I33" s="269"/>
      <c r="J33" s="223"/>
      <c r="K33" s="220"/>
      <c r="L33" s="224"/>
      <c r="M33" s="36"/>
      <c r="N33" s="225"/>
      <c r="O33" s="226"/>
      <c r="P33" s="226"/>
      <c r="Q33" s="120"/>
      <c r="R33" s="227"/>
      <c r="S33" s="228"/>
      <c r="T33" s="228"/>
      <c r="U33" s="189"/>
    </row>
    <row r="34" spans="1:21" x14ac:dyDescent="0.25">
      <c r="A34" s="229"/>
      <c r="B34" s="230"/>
      <c r="C34" s="231"/>
      <c r="D34" s="231"/>
      <c r="E34" s="270" t="s">
        <v>73</v>
      </c>
      <c r="F34" s="271">
        <f>SUM(F32:F33)</f>
        <v>0</v>
      </c>
      <c r="G34" s="271">
        <f>SUM(G32:G33)</f>
        <v>0</v>
      </c>
      <c r="H34" s="232"/>
      <c r="I34" s="233"/>
      <c r="J34" s="233"/>
      <c r="K34" s="230"/>
      <c r="L34" s="234"/>
      <c r="M34" s="235"/>
      <c r="N34" s="236"/>
      <c r="O34" s="237"/>
      <c r="P34" s="237"/>
      <c r="Q34" s="238"/>
      <c r="R34" s="239"/>
      <c r="S34" s="240"/>
      <c r="T34" s="240"/>
      <c r="U34" s="241"/>
    </row>
    <row r="35" spans="1:21" x14ac:dyDescent="0.25">
      <c r="A35" s="95"/>
      <c r="B35" s="220"/>
      <c r="C35" s="221"/>
      <c r="D35" s="221"/>
      <c r="E35" s="172"/>
      <c r="F35" s="173"/>
      <c r="G35" s="173"/>
      <c r="H35" s="222"/>
      <c r="I35" s="269"/>
      <c r="J35" s="223"/>
      <c r="K35" s="220"/>
      <c r="L35" s="224"/>
      <c r="M35" s="36"/>
      <c r="N35" s="225"/>
      <c r="O35" s="226"/>
      <c r="P35" s="226"/>
      <c r="Q35" s="120"/>
      <c r="R35" s="227"/>
      <c r="S35" s="228"/>
      <c r="T35" s="228"/>
      <c r="U35" s="189"/>
    </row>
    <row r="36" spans="1:21" x14ac:dyDescent="0.25">
      <c r="A36" s="95"/>
      <c r="B36" s="220"/>
      <c r="C36" s="221"/>
      <c r="D36" s="221"/>
      <c r="E36" s="172"/>
      <c r="F36" s="173"/>
      <c r="G36" s="173"/>
      <c r="H36" s="209" t="s">
        <v>41</v>
      </c>
      <c r="I36" s="269" t="str">
        <f>CONCATENATE(A36,"/",2025)</f>
        <v>/2025</v>
      </c>
      <c r="J36" s="223" t="s">
        <v>26</v>
      </c>
      <c r="K36" s="220"/>
      <c r="L36" s="224"/>
      <c r="M36" s="36"/>
      <c r="N36" s="225"/>
      <c r="O36" s="226"/>
      <c r="P36" s="226"/>
      <c r="Q36" s="120"/>
      <c r="R36" s="227"/>
      <c r="S36" s="228"/>
      <c r="T36" s="228"/>
      <c r="U36" s="189">
        <f t="shared" ref="U36:U47" si="9">IF(K36&lt;&gt;"","",C36)</f>
        <v>0</v>
      </c>
    </row>
    <row r="37" spans="1:21" x14ac:dyDescent="0.25">
      <c r="A37" s="95"/>
      <c r="B37" s="220"/>
      <c r="C37" s="221"/>
      <c r="D37" s="221"/>
      <c r="E37" s="172"/>
      <c r="F37" s="173"/>
      <c r="G37" s="173"/>
      <c r="H37" s="209" t="s">
        <v>41</v>
      </c>
      <c r="I37" s="269" t="str">
        <f>CONCATENATE(A37,"/",2025)</f>
        <v>/2025</v>
      </c>
      <c r="J37" s="223" t="s">
        <v>26</v>
      </c>
      <c r="K37" s="220"/>
      <c r="L37" s="224"/>
      <c r="M37" s="36"/>
      <c r="N37" s="225"/>
      <c r="O37" s="226"/>
      <c r="P37" s="226"/>
      <c r="Q37" s="120"/>
      <c r="R37" s="227"/>
      <c r="S37" s="228"/>
      <c r="T37" s="228"/>
      <c r="U37" s="189">
        <f t="shared" si="9"/>
        <v>0</v>
      </c>
    </row>
    <row r="38" spans="1:21" x14ac:dyDescent="0.25">
      <c r="A38" s="95"/>
      <c r="B38" s="220"/>
      <c r="C38" s="221"/>
      <c r="D38" s="221"/>
      <c r="E38" s="172"/>
      <c r="F38" s="173"/>
      <c r="G38" s="173"/>
      <c r="H38" s="209" t="s">
        <v>41</v>
      </c>
      <c r="I38" s="269" t="str">
        <f>CONCATENATE(A38,"/",2025)</f>
        <v>/2025</v>
      </c>
      <c r="J38" s="223" t="s">
        <v>26</v>
      </c>
      <c r="K38" s="220"/>
      <c r="L38" s="224"/>
      <c r="M38" s="36"/>
      <c r="N38" s="225"/>
      <c r="O38" s="226"/>
      <c r="P38" s="226"/>
      <c r="Q38" s="120"/>
      <c r="R38" s="227"/>
      <c r="S38" s="228"/>
      <c r="T38" s="228"/>
      <c r="U38" s="189">
        <f t="shared" si="9"/>
        <v>0</v>
      </c>
    </row>
    <row r="39" spans="1:21" x14ac:dyDescent="0.25">
      <c r="A39" s="95"/>
      <c r="B39" s="220"/>
      <c r="C39" s="221"/>
      <c r="D39" s="221"/>
      <c r="E39" s="172"/>
      <c r="F39" s="173"/>
      <c r="G39" s="173"/>
      <c r="H39" s="209" t="s">
        <v>41</v>
      </c>
      <c r="I39" s="269" t="str">
        <f>CONCATENATE(A39,"/",2025)</f>
        <v>/2025</v>
      </c>
      <c r="J39" s="223" t="s">
        <v>26</v>
      </c>
      <c r="K39" s="220"/>
      <c r="L39" s="224"/>
      <c r="M39" s="36"/>
      <c r="N39" s="225"/>
      <c r="O39" s="226"/>
      <c r="P39" s="226"/>
      <c r="Q39" s="120"/>
      <c r="R39" s="227"/>
      <c r="S39" s="228"/>
      <c r="T39" s="228"/>
      <c r="U39" s="189">
        <f t="shared" si="9"/>
        <v>0</v>
      </c>
    </row>
    <row r="40" spans="1:21" x14ac:dyDescent="0.25">
      <c r="A40" s="95"/>
      <c r="B40" s="220"/>
      <c r="C40" s="221"/>
      <c r="D40" s="221"/>
      <c r="E40" s="172"/>
      <c r="F40" s="173"/>
      <c r="G40" s="173"/>
      <c r="H40" s="209" t="s">
        <v>41</v>
      </c>
      <c r="I40" s="269" t="str">
        <f>CONCATENATE(A40,"/",2025)</f>
        <v>/2025</v>
      </c>
      <c r="J40" s="223" t="s">
        <v>26</v>
      </c>
      <c r="K40" s="220"/>
      <c r="L40" s="224"/>
      <c r="M40" s="36"/>
      <c r="N40" s="225"/>
      <c r="O40" s="226"/>
      <c r="P40" s="226"/>
      <c r="Q40" s="120"/>
      <c r="R40" s="227"/>
      <c r="S40" s="228"/>
      <c r="T40" s="228"/>
      <c r="U40" s="189">
        <f t="shared" si="9"/>
        <v>0</v>
      </c>
    </row>
    <row r="41" spans="1:21" x14ac:dyDescent="0.25">
      <c r="A41" s="95"/>
      <c r="B41" s="220"/>
      <c r="C41" s="221"/>
      <c r="D41" s="221"/>
      <c r="E41" s="172"/>
      <c r="F41" s="173"/>
      <c r="G41" s="173"/>
      <c r="H41" s="209" t="s">
        <v>41</v>
      </c>
      <c r="I41" s="269" t="str">
        <f t="shared" si="4"/>
        <v>/2025</v>
      </c>
      <c r="J41" s="223" t="s">
        <v>26</v>
      </c>
      <c r="K41" s="220"/>
      <c r="L41" s="224"/>
      <c r="M41" s="36"/>
      <c r="N41" s="225"/>
      <c r="O41" s="226"/>
      <c r="P41" s="226"/>
      <c r="Q41" s="120"/>
      <c r="R41" s="227"/>
      <c r="S41" s="228"/>
      <c r="T41" s="228"/>
      <c r="U41" s="189">
        <f t="shared" si="9"/>
        <v>0</v>
      </c>
    </row>
    <row r="42" spans="1:21" x14ac:dyDescent="0.25">
      <c r="A42" s="95"/>
      <c r="B42" s="220"/>
      <c r="C42" s="221"/>
      <c r="D42" s="221"/>
      <c r="E42" s="172"/>
      <c r="F42" s="173"/>
      <c r="G42" s="173"/>
      <c r="H42" s="209" t="s">
        <v>41</v>
      </c>
      <c r="I42" s="269" t="str">
        <f t="shared" si="4"/>
        <v>/2025</v>
      </c>
      <c r="J42" s="223" t="s">
        <v>26</v>
      </c>
      <c r="K42" s="220"/>
      <c r="L42" s="224"/>
      <c r="M42" s="36"/>
      <c r="N42" s="225"/>
      <c r="O42" s="226"/>
      <c r="P42" s="226"/>
      <c r="Q42" s="120"/>
      <c r="R42" s="227"/>
      <c r="S42" s="228"/>
      <c r="T42" s="228"/>
      <c r="U42" s="189">
        <f t="shared" si="9"/>
        <v>0</v>
      </c>
    </row>
    <row r="43" spans="1:21" x14ac:dyDescent="0.25">
      <c r="A43" s="95"/>
      <c r="B43" s="220"/>
      <c r="C43" s="221"/>
      <c r="D43" s="221"/>
      <c r="E43" s="172"/>
      <c r="F43" s="173"/>
      <c r="G43" s="173"/>
      <c r="H43" s="209" t="s">
        <v>41</v>
      </c>
      <c r="I43" s="269" t="str">
        <f t="shared" si="4"/>
        <v>/2025</v>
      </c>
      <c r="J43" s="223" t="s">
        <v>26</v>
      </c>
      <c r="K43" s="220"/>
      <c r="L43" s="224"/>
      <c r="M43" s="36"/>
      <c r="N43" s="225"/>
      <c r="O43" s="226"/>
      <c r="P43" s="226"/>
      <c r="Q43" s="120"/>
      <c r="R43" s="227"/>
      <c r="S43" s="228"/>
      <c r="T43" s="228"/>
      <c r="U43" s="189">
        <f t="shared" si="9"/>
        <v>0</v>
      </c>
    </row>
    <row r="44" spans="1:21" x14ac:dyDescent="0.25">
      <c r="A44" s="95"/>
      <c r="B44" s="220"/>
      <c r="C44" s="221"/>
      <c r="D44" s="221"/>
      <c r="E44" s="172"/>
      <c r="F44" s="173"/>
      <c r="G44" s="173"/>
      <c r="H44" s="209" t="s">
        <v>41</v>
      </c>
      <c r="I44" s="269" t="str">
        <f t="shared" si="4"/>
        <v>/2025</v>
      </c>
      <c r="J44" s="223" t="s">
        <v>26</v>
      </c>
      <c r="K44" s="220"/>
      <c r="L44" s="224"/>
      <c r="M44" s="36"/>
      <c r="N44" s="225"/>
      <c r="O44" s="226"/>
      <c r="P44" s="226"/>
      <c r="Q44" s="120"/>
      <c r="R44" s="227"/>
      <c r="S44" s="228"/>
      <c r="T44" s="228"/>
      <c r="U44" s="189">
        <f t="shared" si="9"/>
        <v>0</v>
      </c>
    </row>
    <row r="45" spans="1:21" x14ac:dyDescent="0.25">
      <c r="A45" s="95"/>
      <c r="B45" s="220"/>
      <c r="C45" s="221"/>
      <c r="D45" s="221"/>
      <c r="E45" s="172"/>
      <c r="F45" s="173"/>
      <c r="G45" s="173"/>
      <c r="H45" s="209" t="s">
        <v>41</v>
      </c>
      <c r="I45" s="269" t="str">
        <f t="shared" si="4"/>
        <v>/2025</v>
      </c>
      <c r="J45" s="223" t="s">
        <v>26</v>
      </c>
      <c r="K45" s="220"/>
      <c r="L45" s="224"/>
      <c r="M45" s="36"/>
      <c r="N45" s="225"/>
      <c r="O45" s="226"/>
      <c r="P45" s="226"/>
      <c r="Q45" s="120"/>
      <c r="R45" s="227"/>
      <c r="S45" s="228"/>
      <c r="T45" s="228"/>
      <c r="U45" s="189">
        <f t="shared" si="9"/>
        <v>0</v>
      </c>
    </row>
    <row r="46" spans="1:21" x14ac:dyDescent="0.25">
      <c r="A46" s="95"/>
      <c r="B46" s="220"/>
      <c r="C46" s="221"/>
      <c r="D46" s="221"/>
      <c r="E46" s="172"/>
      <c r="F46" s="173"/>
      <c r="G46" s="173"/>
      <c r="H46" s="209" t="s">
        <v>41</v>
      </c>
      <c r="I46" s="269" t="str">
        <f t="shared" si="4"/>
        <v>/2025</v>
      </c>
      <c r="J46" s="223" t="s">
        <v>26</v>
      </c>
      <c r="K46" s="220"/>
      <c r="L46" s="224"/>
      <c r="M46" s="36"/>
      <c r="N46" s="225"/>
      <c r="O46" s="226"/>
      <c r="P46" s="226"/>
      <c r="Q46" s="120"/>
      <c r="R46" s="227"/>
      <c r="S46" s="228"/>
      <c r="T46" s="228"/>
      <c r="U46" s="189">
        <f t="shared" si="9"/>
        <v>0</v>
      </c>
    </row>
    <row r="47" spans="1:21" x14ac:dyDescent="0.25">
      <c r="A47" s="95"/>
      <c r="B47" s="220"/>
      <c r="C47" s="221"/>
      <c r="D47" s="221"/>
      <c r="E47" s="172"/>
      <c r="F47" s="173"/>
      <c r="G47" s="173"/>
      <c r="H47" s="209" t="s">
        <v>41</v>
      </c>
      <c r="I47" s="269" t="str">
        <f t="shared" si="4"/>
        <v>/2025</v>
      </c>
      <c r="J47" s="223" t="s">
        <v>26</v>
      </c>
      <c r="K47" s="220"/>
      <c r="L47" s="224"/>
      <c r="M47" s="36"/>
      <c r="N47" s="225"/>
      <c r="O47" s="226"/>
      <c r="P47" s="226"/>
      <c r="Q47" s="120"/>
      <c r="R47" s="227"/>
      <c r="S47" s="228"/>
      <c r="T47" s="228"/>
      <c r="U47" s="189">
        <f t="shared" si="9"/>
        <v>0</v>
      </c>
    </row>
    <row r="48" spans="1:21" x14ac:dyDescent="0.25">
      <c r="A48" s="95"/>
      <c r="B48" s="220"/>
      <c r="C48" s="221"/>
      <c r="D48" s="221"/>
      <c r="E48" s="172"/>
      <c r="F48" s="173"/>
      <c r="G48" s="173"/>
      <c r="H48" s="222"/>
      <c r="I48" s="269"/>
      <c r="J48" s="223"/>
      <c r="K48" s="220"/>
      <c r="L48" s="224"/>
      <c r="M48" s="36"/>
      <c r="N48" s="225"/>
      <c r="O48" s="226"/>
      <c r="P48" s="226"/>
      <c r="Q48" s="120"/>
      <c r="R48" s="227"/>
      <c r="S48" s="228"/>
      <c r="T48" s="228"/>
      <c r="U48" s="189"/>
    </row>
    <row r="49" spans="1:21" x14ac:dyDescent="0.25">
      <c r="A49" s="95"/>
      <c r="B49" s="220"/>
      <c r="C49" s="221"/>
      <c r="D49" s="244"/>
      <c r="E49" s="270" t="s">
        <v>73</v>
      </c>
      <c r="F49" s="271">
        <f>SUM(F36:F48)</f>
        <v>0</v>
      </c>
      <c r="G49" s="271">
        <f>SUM(G32:G48)</f>
        <v>0</v>
      </c>
      <c r="H49" s="222"/>
      <c r="I49" s="269"/>
      <c r="J49" s="223"/>
      <c r="K49" s="220"/>
      <c r="L49" s="224"/>
      <c r="M49" s="36"/>
      <c r="N49" s="225"/>
      <c r="O49" s="226"/>
      <c r="P49" s="226"/>
      <c r="Q49" s="120"/>
      <c r="R49" s="227"/>
      <c r="S49" s="228"/>
      <c r="T49" s="228"/>
      <c r="U49" s="189"/>
    </row>
    <row r="50" spans="1:21" x14ac:dyDescent="0.25">
      <c r="A50" s="95"/>
      <c r="B50" s="220"/>
      <c r="C50" s="221"/>
      <c r="D50" s="221"/>
      <c r="E50" s="172"/>
      <c r="F50" s="173"/>
      <c r="G50" s="173"/>
      <c r="H50" s="222"/>
      <c r="I50" s="269"/>
      <c r="J50" s="223"/>
      <c r="K50" s="220"/>
      <c r="L50" s="224"/>
      <c r="M50" s="36"/>
      <c r="N50" s="225"/>
      <c r="O50" s="226"/>
      <c r="P50" s="226"/>
      <c r="Q50" s="120"/>
      <c r="R50" s="227"/>
      <c r="S50" s="228"/>
      <c r="T50" s="228"/>
      <c r="U50" s="189"/>
    </row>
    <row r="51" spans="1:21" x14ac:dyDescent="0.25">
      <c r="A51" s="95"/>
      <c r="B51" s="220"/>
      <c r="C51" s="221"/>
      <c r="D51" s="221"/>
      <c r="E51" s="172"/>
      <c r="F51" s="173"/>
      <c r="G51" s="173"/>
      <c r="H51" s="222" t="s">
        <v>71</v>
      </c>
      <c r="I51" s="269" t="str">
        <f>CONCATENATE(A51,"/",2025)</f>
        <v>/2025</v>
      </c>
      <c r="J51" s="223"/>
      <c r="K51" s="220"/>
      <c r="L51" s="224"/>
      <c r="M51" s="36"/>
      <c r="N51" s="225"/>
      <c r="O51" s="226"/>
      <c r="P51" s="226"/>
      <c r="Q51" s="120"/>
      <c r="R51" s="227"/>
      <c r="S51" s="228"/>
      <c r="T51" s="228"/>
      <c r="U51" s="189">
        <f>IF(K51&lt;&gt;"","",F51)</f>
        <v>0</v>
      </c>
    </row>
    <row r="52" spans="1:21" x14ac:dyDescent="0.25">
      <c r="A52" s="254"/>
      <c r="B52" s="255"/>
      <c r="C52" s="256"/>
      <c r="D52" s="256"/>
      <c r="E52" s="190"/>
      <c r="F52" s="191"/>
      <c r="G52" s="191"/>
      <c r="H52" s="257"/>
      <c r="I52" s="258"/>
      <c r="J52" s="259"/>
      <c r="K52" s="260"/>
      <c r="L52" s="261"/>
      <c r="M52" s="262"/>
      <c r="N52" s="263"/>
      <c r="O52" s="264"/>
      <c r="P52" s="264"/>
      <c r="Q52" s="265"/>
      <c r="R52" s="266"/>
      <c r="S52" s="267"/>
      <c r="T52" s="267"/>
      <c r="U52" s="268"/>
    </row>
    <row r="53" spans="1:21" x14ac:dyDescent="0.25">
      <c r="A53" s="176"/>
      <c r="B53" s="177"/>
      <c r="C53" s="178"/>
      <c r="D53" s="274"/>
      <c r="E53" s="270" t="s">
        <v>74</v>
      </c>
      <c r="F53" s="271">
        <f>F49+F34+F30+F26+F19+F10</f>
        <v>0</v>
      </c>
      <c r="G53" s="271">
        <f>G51+G49+G34+G30+G26+G19+G10</f>
        <v>0</v>
      </c>
      <c r="H53" s="179"/>
      <c r="M53" s="180">
        <f t="shared" ref="M53:U53" si="10">SUM(M4:M52)</f>
        <v>0</v>
      </c>
      <c r="N53" s="180">
        <f t="shared" si="10"/>
        <v>0</v>
      </c>
      <c r="O53" s="180">
        <f t="shared" si="10"/>
        <v>0</v>
      </c>
      <c r="P53" s="180">
        <f t="shared" si="10"/>
        <v>0</v>
      </c>
      <c r="Q53" s="180">
        <f t="shared" si="10"/>
        <v>0</v>
      </c>
      <c r="R53" s="180">
        <f t="shared" si="10"/>
        <v>0</v>
      </c>
      <c r="S53" s="180">
        <f t="shared" si="10"/>
        <v>0</v>
      </c>
      <c r="T53" s="180">
        <f t="shared" si="10"/>
        <v>0</v>
      </c>
      <c r="U53" s="180">
        <f t="shared" si="10"/>
        <v>0</v>
      </c>
    </row>
    <row r="54" spans="1:21" ht="17.25" x14ac:dyDescent="0.25">
      <c r="A54" s="100"/>
      <c r="B54" s="168"/>
      <c r="C54" s="103"/>
      <c r="D54" s="103"/>
      <c r="L54" s="85" t="s">
        <v>44</v>
      </c>
      <c r="M54" s="162">
        <f>M53-N53</f>
        <v>0</v>
      </c>
      <c r="O54" s="163">
        <f>O53-P53</f>
        <v>0</v>
      </c>
      <c r="Q54" s="164">
        <f>Q53</f>
        <v>0</v>
      </c>
      <c r="S54" s="165">
        <f>S53-T53</f>
        <v>0</v>
      </c>
    </row>
    <row r="55" spans="1:21" x14ac:dyDescent="0.25">
      <c r="A55" s="100"/>
      <c r="B55" s="309"/>
      <c r="C55" s="309"/>
      <c r="F55" s="163"/>
      <c r="G55" s="163"/>
      <c r="L55" s="52" t="s">
        <v>22</v>
      </c>
      <c r="M55" s="89">
        <f>N53+O55</f>
        <v>0</v>
      </c>
      <c r="O55" s="89">
        <f>P53</f>
        <v>0</v>
      </c>
      <c r="P55" s="28" t="s">
        <v>23</v>
      </c>
      <c r="Q55" s="163">
        <f>R53</f>
        <v>0</v>
      </c>
    </row>
    <row r="56" spans="1:21" ht="17.25" x14ac:dyDescent="0.25">
      <c r="A56" s="100"/>
      <c r="L56" s="85" t="s">
        <v>24</v>
      </c>
      <c r="M56" s="162">
        <f>M55/1.2</f>
        <v>0</v>
      </c>
      <c r="N56" s="162"/>
      <c r="O56" s="162">
        <f>O55/1.2</f>
        <v>0</v>
      </c>
    </row>
    <row r="57" spans="1:21" ht="18" thickBot="1" x14ac:dyDescent="0.3">
      <c r="A57" s="100"/>
      <c r="L57" s="52" t="s">
        <v>25</v>
      </c>
      <c r="M57" s="169">
        <f>M56*20/100</f>
        <v>0</v>
      </c>
      <c r="N57" s="169"/>
      <c r="O57" s="169">
        <f t="shared" ref="O57" si="11">O56*20/100</f>
        <v>0</v>
      </c>
      <c r="P57" s="170"/>
    </row>
    <row r="58" spans="1:21" ht="19.5" thickTop="1" x14ac:dyDescent="0.25">
      <c r="A58" s="100"/>
      <c r="B58" s="312" t="s">
        <v>83</v>
      </c>
      <c r="C58" s="313"/>
      <c r="D58" s="314"/>
      <c r="F58" s="163"/>
      <c r="L58" s="85" t="s">
        <v>75</v>
      </c>
      <c r="M58" s="162">
        <f>M56+Q55+S55</f>
        <v>0</v>
      </c>
    </row>
    <row r="59" spans="1:21" ht="17.25" x14ac:dyDescent="0.25">
      <c r="B59" s="275"/>
      <c r="C59" s="276"/>
      <c r="D59" s="277"/>
      <c r="L59" s="85"/>
      <c r="M59" s="162"/>
    </row>
    <row r="60" spans="1:21" ht="17.25" x14ac:dyDescent="0.25">
      <c r="B60" s="278">
        <v>607090</v>
      </c>
      <c r="C60" s="280" t="s">
        <v>78</v>
      </c>
      <c r="D60" s="294">
        <f>SUMIF(H5:H52,"Lot Or  18 K - 18 K (750/1000)",F5:F52)</f>
        <v>0</v>
      </c>
      <c r="E60" s="296" t="s">
        <v>84</v>
      </c>
      <c r="L60" s="85"/>
      <c r="M60" s="162"/>
    </row>
    <row r="61" spans="1:21" ht="17.25" x14ac:dyDescent="0.25">
      <c r="B61" s="278">
        <v>607190</v>
      </c>
      <c r="C61" s="280" t="s">
        <v>79</v>
      </c>
      <c r="D61" s="294">
        <f>SUMIF(H4:H51,"Lot Argent",F4:F51)</f>
        <v>0</v>
      </c>
      <c r="E61" s="295">
        <f>SUM(D60:D61)</f>
        <v>0</v>
      </c>
      <c r="L61" s="85"/>
      <c r="M61" s="162"/>
    </row>
    <row r="62" spans="1:21" x14ac:dyDescent="0.25">
      <c r="B62" s="278"/>
      <c r="C62" s="280"/>
      <c r="D62" s="283"/>
      <c r="E62" s="297" t="s">
        <v>85</v>
      </c>
      <c r="H62"/>
      <c r="I62"/>
      <c r="K62"/>
      <c r="L62"/>
      <c r="M62"/>
      <c r="N62"/>
      <c r="O62"/>
      <c r="P62"/>
      <c r="Q62"/>
      <c r="R62"/>
      <c r="S62"/>
      <c r="T62"/>
      <c r="U62"/>
    </row>
    <row r="63" spans="1:21" x14ac:dyDescent="0.25">
      <c r="B63" s="278">
        <v>707090</v>
      </c>
      <c r="C63" s="280" t="s">
        <v>80</v>
      </c>
      <c r="D63" s="294">
        <f>Q53</f>
        <v>0</v>
      </c>
      <c r="E63" s="299">
        <f>D63-D60</f>
        <v>0</v>
      </c>
      <c r="H63"/>
      <c r="I63"/>
      <c r="K63"/>
      <c r="L63"/>
      <c r="M63"/>
      <c r="N63"/>
      <c r="O63"/>
      <c r="P63"/>
      <c r="Q63"/>
      <c r="R63"/>
      <c r="S63"/>
      <c r="T63"/>
      <c r="U63"/>
    </row>
    <row r="64" spans="1:21" x14ac:dyDescent="0.25">
      <c r="B64" s="278">
        <v>707100</v>
      </c>
      <c r="C64" s="280" t="s">
        <v>81</v>
      </c>
      <c r="D64" s="294">
        <f>O53-P53</f>
        <v>0</v>
      </c>
      <c r="E64" s="300"/>
      <c r="F64" s="308" t="s">
        <v>92</v>
      </c>
      <c r="H64"/>
      <c r="I64"/>
      <c r="K64"/>
      <c r="L64"/>
      <c r="M64"/>
      <c r="N64"/>
      <c r="O64"/>
      <c r="P64"/>
      <c r="Q64"/>
      <c r="R64"/>
      <c r="S64"/>
      <c r="T64"/>
      <c r="U64"/>
    </row>
    <row r="65" spans="2:21" ht="15.75" thickBot="1" x14ac:dyDescent="0.3">
      <c r="B65" s="279">
        <v>701190</v>
      </c>
      <c r="C65" s="281" t="s">
        <v>82</v>
      </c>
      <c r="D65" s="298">
        <f>ROUND(P53/1.2,2)</f>
        <v>0</v>
      </c>
      <c r="E65" s="295">
        <f>D65</f>
        <v>0</v>
      </c>
      <c r="F65" s="307">
        <f>ROUND(E65*0.2,2)</f>
        <v>0</v>
      </c>
      <c r="H65"/>
      <c r="I65"/>
      <c r="K65"/>
      <c r="L65"/>
      <c r="M65"/>
      <c r="N65"/>
      <c r="O65"/>
      <c r="P65"/>
      <c r="Q65"/>
      <c r="R65"/>
      <c r="S65"/>
      <c r="T65"/>
      <c r="U65"/>
    </row>
    <row r="66" spans="2:21" ht="15.75" thickTop="1" x14ac:dyDescent="0.25">
      <c r="H66"/>
      <c r="I66"/>
      <c r="K66"/>
      <c r="L66"/>
      <c r="M66"/>
      <c r="N66"/>
      <c r="O66"/>
      <c r="P66"/>
      <c r="Q66"/>
      <c r="R66"/>
      <c r="S66"/>
      <c r="T66"/>
      <c r="U66"/>
    </row>
    <row r="67" spans="2:21" x14ac:dyDescent="0.25">
      <c r="D67" s="302" t="s">
        <v>86</v>
      </c>
      <c r="E67" s="301">
        <f>SUM(E63:E65)</f>
        <v>0</v>
      </c>
      <c r="F67" s="303" t="e">
        <f>E67/SUM(D63:D65)</f>
        <v>#DIV/0!</v>
      </c>
      <c r="H67"/>
      <c r="I67"/>
      <c r="K67"/>
      <c r="L67"/>
      <c r="M67"/>
      <c r="N67"/>
      <c r="O67"/>
      <c r="P67"/>
      <c r="Q67"/>
      <c r="R67"/>
      <c r="S67"/>
      <c r="T67"/>
      <c r="U67"/>
    </row>
    <row r="68" spans="2:21" x14ac:dyDescent="0.25">
      <c r="H68"/>
      <c r="I68"/>
      <c r="K68"/>
      <c r="L68"/>
      <c r="M68"/>
      <c r="N68"/>
      <c r="O68"/>
      <c r="P68"/>
      <c r="Q68"/>
      <c r="R68"/>
      <c r="S68"/>
      <c r="T68"/>
      <c r="U68"/>
    </row>
    <row r="69" spans="2:21" x14ac:dyDescent="0.25">
      <c r="H69"/>
      <c r="I69"/>
      <c r="K69"/>
      <c r="L69"/>
      <c r="M69"/>
      <c r="N69"/>
      <c r="O69"/>
      <c r="P69"/>
      <c r="Q69"/>
      <c r="R69"/>
      <c r="S69"/>
      <c r="T69"/>
      <c r="U69"/>
    </row>
    <row r="70" spans="2:21" x14ac:dyDescent="0.25">
      <c r="H70"/>
      <c r="I70"/>
      <c r="K70"/>
      <c r="L70"/>
      <c r="M70"/>
      <c r="N70"/>
      <c r="O70"/>
      <c r="P70"/>
      <c r="Q70"/>
      <c r="R70"/>
      <c r="S70"/>
      <c r="T70"/>
      <c r="U70"/>
    </row>
    <row r="71" spans="2:21" ht="15.75" thickBot="1" x14ac:dyDescent="0.3">
      <c r="H71"/>
      <c r="I71"/>
      <c r="K71"/>
      <c r="L71"/>
      <c r="M71"/>
      <c r="N71"/>
      <c r="O71"/>
      <c r="P71"/>
      <c r="Q71"/>
      <c r="R71"/>
      <c r="S71"/>
      <c r="T71"/>
      <c r="U71"/>
    </row>
    <row r="72" spans="2:21" ht="19.5" thickTop="1" x14ac:dyDescent="0.25">
      <c r="B72" s="312" t="s">
        <v>87</v>
      </c>
      <c r="C72" s="313"/>
      <c r="D72" s="314"/>
      <c r="H72"/>
      <c r="I72"/>
      <c r="K72"/>
      <c r="L72"/>
      <c r="M72"/>
      <c r="N72"/>
      <c r="O72"/>
      <c r="P72"/>
      <c r="Q72"/>
      <c r="R72"/>
      <c r="S72"/>
      <c r="T72"/>
      <c r="U72"/>
    </row>
    <row r="73" spans="2:21" x14ac:dyDescent="0.25">
      <c r="B73" s="275"/>
      <c r="C73" s="276"/>
      <c r="D73" s="277"/>
      <c r="H73"/>
      <c r="I73"/>
      <c r="K73"/>
      <c r="L73"/>
      <c r="M73"/>
      <c r="N73"/>
      <c r="O73"/>
      <c r="P73"/>
      <c r="Q73"/>
      <c r="R73"/>
      <c r="S73"/>
      <c r="T73"/>
      <c r="U73"/>
    </row>
    <row r="74" spans="2:21" x14ac:dyDescent="0.25">
      <c r="B74" s="278">
        <v>607090</v>
      </c>
      <c r="C74" s="280" t="s">
        <v>78</v>
      </c>
      <c r="D74" s="294">
        <f>D60+'10-2025'!D74</f>
        <v>13215</v>
      </c>
      <c r="E74" s="296" t="s">
        <v>84</v>
      </c>
      <c r="H74"/>
      <c r="I74"/>
      <c r="K74"/>
      <c r="L74"/>
      <c r="M74"/>
      <c r="N74"/>
      <c r="O74"/>
      <c r="P74"/>
      <c r="Q74"/>
      <c r="R74"/>
      <c r="S74"/>
      <c r="T74"/>
      <c r="U74"/>
    </row>
    <row r="75" spans="2:21" x14ac:dyDescent="0.25">
      <c r="B75" s="278">
        <v>607190</v>
      </c>
      <c r="C75" s="280" t="s">
        <v>79</v>
      </c>
      <c r="D75" s="294">
        <f>D61+'10-2025'!D75</f>
        <v>640</v>
      </c>
      <c r="E75" s="295">
        <f>D74+D75</f>
        <v>13855</v>
      </c>
      <c r="H75"/>
      <c r="I75"/>
      <c r="K75"/>
      <c r="L75"/>
      <c r="M75"/>
      <c r="N75"/>
      <c r="O75"/>
      <c r="P75"/>
      <c r="Q75"/>
      <c r="R75"/>
      <c r="S75"/>
      <c r="T75"/>
      <c r="U75"/>
    </row>
    <row r="76" spans="2:21" x14ac:dyDescent="0.25">
      <c r="B76" s="278"/>
      <c r="C76" s="280"/>
      <c r="D76" s="283"/>
      <c r="E76" s="297" t="s">
        <v>85</v>
      </c>
      <c r="H76"/>
      <c r="I76"/>
      <c r="K76"/>
      <c r="L76"/>
      <c r="M76"/>
      <c r="N76"/>
      <c r="O76"/>
      <c r="P76"/>
      <c r="Q76"/>
      <c r="R76"/>
      <c r="S76"/>
      <c r="T76"/>
      <c r="U76"/>
    </row>
    <row r="77" spans="2:21" x14ac:dyDescent="0.25">
      <c r="B77" s="278">
        <v>707090</v>
      </c>
      <c r="C77" s="280" t="s">
        <v>80</v>
      </c>
      <c r="D77" s="294">
        <f>D63+'10-2025'!D77</f>
        <v>29561</v>
      </c>
      <c r="E77" s="299">
        <f>D77-D74</f>
        <v>16346</v>
      </c>
      <c r="H77"/>
      <c r="I77"/>
      <c r="K77"/>
      <c r="L77"/>
      <c r="M77"/>
      <c r="N77"/>
      <c r="O77"/>
      <c r="P77"/>
      <c r="Q77"/>
      <c r="R77"/>
      <c r="S77"/>
      <c r="T77"/>
      <c r="U77"/>
    </row>
    <row r="78" spans="2:21" x14ac:dyDescent="0.25">
      <c r="B78" s="278">
        <v>707100</v>
      </c>
      <c r="C78" s="280" t="s">
        <v>81</v>
      </c>
      <c r="D78" s="294">
        <f>D64+'10-2025'!D78</f>
        <v>540</v>
      </c>
      <c r="E78" s="300"/>
      <c r="H78"/>
      <c r="I78"/>
      <c r="K78"/>
      <c r="L78"/>
      <c r="M78"/>
      <c r="N78"/>
      <c r="O78"/>
      <c r="P78"/>
      <c r="Q78"/>
      <c r="R78"/>
      <c r="S78"/>
      <c r="T78"/>
      <c r="U78"/>
    </row>
    <row r="79" spans="2:21" ht="15.75" thickBot="1" x14ac:dyDescent="0.3">
      <c r="B79" s="279">
        <v>701190</v>
      </c>
      <c r="C79" s="281" t="s">
        <v>82</v>
      </c>
      <c r="D79" s="294">
        <f>D65+'10-2025'!D79</f>
        <v>191.67</v>
      </c>
      <c r="E79" s="295">
        <f>D79</f>
        <v>191.67</v>
      </c>
      <c r="H79"/>
      <c r="I79"/>
      <c r="K79"/>
      <c r="L79"/>
      <c r="M79"/>
      <c r="N79"/>
      <c r="O79"/>
      <c r="P79"/>
      <c r="Q79"/>
      <c r="R79"/>
      <c r="S79"/>
      <c r="T79"/>
      <c r="U79"/>
    </row>
    <row r="80" spans="2:21" ht="15.75" thickTop="1" x14ac:dyDescent="0.25">
      <c r="H80"/>
      <c r="I80"/>
      <c r="K80"/>
      <c r="L80"/>
      <c r="M80"/>
      <c r="N80"/>
      <c r="O80"/>
      <c r="P80"/>
      <c r="Q80"/>
      <c r="R80"/>
      <c r="S80"/>
      <c r="T80"/>
      <c r="U80"/>
    </row>
    <row r="81" spans="4:21" x14ac:dyDescent="0.25">
      <c r="D81" s="302" t="s">
        <v>86</v>
      </c>
      <c r="E81" s="301">
        <f>SUM(E77:E79)</f>
        <v>16537.669999999998</v>
      </c>
      <c r="F81" s="303">
        <f>E81/SUM(D77:D79)</f>
        <v>0.54592975792493692</v>
      </c>
      <c r="H81"/>
      <c r="I81"/>
      <c r="K81"/>
      <c r="L81"/>
      <c r="M81"/>
      <c r="N81"/>
      <c r="O81"/>
      <c r="P81"/>
      <c r="Q81"/>
      <c r="R81"/>
      <c r="S81"/>
      <c r="T81"/>
      <c r="U81"/>
    </row>
    <row r="82" spans="4:21" x14ac:dyDescent="0.25">
      <c r="H82"/>
      <c r="I82"/>
      <c r="K82"/>
      <c r="L82"/>
      <c r="M82"/>
      <c r="N82"/>
      <c r="O82"/>
      <c r="P82"/>
      <c r="Q82"/>
      <c r="R82"/>
      <c r="S82"/>
      <c r="T82"/>
      <c r="U82"/>
    </row>
    <row r="83" spans="4:21" x14ac:dyDescent="0.25">
      <c r="H83"/>
      <c r="I83"/>
      <c r="K83"/>
      <c r="L83"/>
      <c r="M83"/>
      <c r="N83"/>
      <c r="O83"/>
      <c r="P83"/>
      <c r="Q83"/>
      <c r="R83"/>
      <c r="S83"/>
      <c r="T83"/>
      <c r="U83"/>
    </row>
    <row r="84" spans="4:21" x14ac:dyDescent="0.25">
      <c r="H84"/>
      <c r="I84"/>
      <c r="K84"/>
      <c r="L84"/>
      <c r="M84"/>
      <c r="N84"/>
      <c r="O84"/>
      <c r="P84"/>
      <c r="Q84"/>
      <c r="R84"/>
      <c r="S84"/>
      <c r="T84"/>
      <c r="U84"/>
    </row>
    <row r="85" spans="4:21" x14ac:dyDescent="0.25">
      <c r="H85"/>
      <c r="I85"/>
      <c r="K85"/>
      <c r="L85"/>
      <c r="M85"/>
      <c r="N85"/>
      <c r="O85"/>
      <c r="P85"/>
      <c r="Q85"/>
      <c r="R85"/>
      <c r="S85"/>
      <c r="T85"/>
      <c r="U85"/>
    </row>
    <row r="86" spans="4:21" x14ac:dyDescent="0.25">
      <c r="H86"/>
      <c r="I86"/>
      <c r="K86"/>
      <c r="L86"/>
      <c r="M86"/>
      <c r="N86"/>
      <c r="O86"/>
      <c r="P86"/>
      <c r="Q86"/>
      <c r="R86"/>
      <c r="S86"/>
      <c r="T86"/>
      <c r="U86"/>
    </row>
    <row r="87" spans="4:21" x14ac:dyDescent="0.25">
      <c r="H87"/>
      <c r="I87"/>
      <c r="K87"/>
      <c r="L87"/>
      <c r="M87"/>
      <c r="N87"/>
      <c r="O87"/>
      <c r="P87"/>
      <c r="Q87"/>
      <c r="R87"/>
      <c r="S87"/>
      <c r="T87"/>
      <c r="U87"/>
    </row>
    <row r="88" spans="4:21" x14ac:dyDescent="0.25">
      <c r="H88"/>
      <c r="I88"/>
      <c r="K88"/>
      <c r="L88"/>
      <c r="M88"/>
      <c r="N88"/>
      <c r="O88"/>
      <c r="P88"/>
      <c r="Q88"/>
      <c r="R88"/>
      <c r="S88"/>
      <c r="T88"/>
      <c r="U88"/>
    </row>
    <row r="89" spans="4:21" x14ac:dyDescent="0.25">
      <c r="H89"/>
      <c r="I89"/>
      <c r="K89"/>
      <c r="L89"/>
      <c r="M89"/>
      <c r="N89"/>
      <c r="O89"/>
      <c r="P89"/>
      <c r="Q89"/>
      <c r="R89"/>
      <c r="S89"/>
      <c r="T89"/>
      <c r="U89"/>
    </row>
    <row r="90" spans="4:21" x14ac:dyDescent="0.25">
      <c r="H90"/>
      <c r="I90"/>
      <c r="K90"/>
      <c r="L90"/>
      <c r="M90"/>
      <c r="N90"/>
      <c r="O90"/>
      <c r="P90"/>
      <c r="Q90"/>
      <c r="R90"/>
      <c r="S90"/>
      <c r="T90"/>
      <c r="U90"/>
    </row>
    <row r="91" spans="4:21" x14ac:dyDescent="0.25">
      <c r="H91"/>
      <c r="I91"/>
      <c r="K91"/>
      <c r="L91"/>
      <c r="M91"/>
      <c r="N91"/>
      <c r="O91"/>
      <c r="P91"/>
      <c r="Q91"/>
      <c r="R91"/>
      <c r="S91"/>
      <c r="T91"/>
      <c r="U91"/>
    </row>
    <row r="92" spans="4:21" x14ac:dyDescent="0.25">
      <c r="H92"/>
      <c r="I92"/>
      <c r="K92"/>
      <c r="L92"/>
      <c r="M92"/>
      <c r="N92"/>
      <c r="O92"/>
      <c r="P92"/>
      <c r="Q92"/>
      <c r="R92"/>
      <c r="S92"/>
      <c r="T92"/>
      <c r="U92"/>
    </row>
  </sheetData>
  <mergeCells count="6">
    <mergeCell ref="B72:D72"/>
    <mergeCell ref="M2:N2"/>
    <mergeCell ref="O2:P2"/>
    <mergeCell ref="Q2:R2"/>
    <mergeCell ref="B55:C55"/>
    <mergeCell ref="B58:D58"/>
  </mergeCells>
  <dataValidations count="1">
    <dataValidation type="list" allowBlank="1" showInputMessage="1" showErrorMessage="1" sqref="J5:J51" xr:uid="{00000000-0002-0000-0C00-000000000000}">
      <formula1>Mode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U92"/>
  <sheetViews>
    <sheetView topLeftCell="A37" workbookViewId="0">
      <selection activeCell="F64" sqref="F64:F65"/>
    </sheetView>
  </sheetViews>
  <sheetFormatPr baseColWidth="10" defaultColWidth="10.42578125" defaultRowHeight="15" x14ac:dyDescent="0.25"/>
  <cols>
    <col min="1" max="1" width="14.140625" style="99" bestFit="1" customWidth="1"/>
    <col min="2" max="2" width="14.85546875" style="19" customWidth="1"/>
    <col min="3" max="3" width="23.28515625" style="19" bestFit="1" customWidth="1"/>
    <col min="4" max="5" width="15" style="19" customWidth="1"/>
    <col min="6" max="6" width="15" style="28" customWidth="1"/>
    <col min="7" max="7" width="7.42578125" style="28" bestFit="1" customWidth="1"/>
    <col min="8" max="8" width="37" style="28" customWidth="1"/>
    <col min="9" max="9" width="9.85546875" style="8" customWidth="1"/>
    <col min="10" max="10" width="13.140625" customWidth="1"/>
    <col min="11" max="11" width="14.85546875" style="19" customWidth="1"/>
    <col min="12" max="12" width="17.85546875" style="28" customWidth="1"/>
    <col min="13" max="13" width="14.7109375" style="28" customWidth="1"/>
    <col min="14" max="16" width="14.42578125" style="28" customWidth="1"/>
    <col min="17" max="17" width="15.7109375" style="163" customWidth="1"/>
    <col min="18" max="18" width="15.7109375" style="28" customWidth="1"/>
    <col min="19" max="19" width="17.28515625" style="28" customWidth="1"/>
    <col min="20" max="20" width="14.42578125" style="28" customWidth="1"/>
    <col min="21" max="21" width="15.85546875" style="28" customWidth="1"/>
    <col min="22" max="22" width="10.42578125" customWidth="1"/>
  </cols>
  <sheetData>
    <row r="1" spans="1:21" ht="17.25" x14ac:dyDescent="0.3">
      <c r="A1" s="90" t="s">
        <v>0</v>
      </c>
      <c r="B1" s="1"/>
      <c r="C1" s="1">
        <v>2022</v>
      </c>
      <c r="D1" s="1"/>
      <c r="E1" s="1"/>
      <c r="F1" s="20"/>
      <c r="G1" s="20"/>
      <c r="H1" s="45" t="s">
        <v>1</v>
      </c>
      <c r="I1" s="54"/>
      <c r="J1" s="1"/>
      <c r="K1" s="73"/>
      <c r="L1" s="78"/>
      <c r="M1" s="106"/>
      <c r="N1" s="27"/>
      <c r="O1" s="27"/>
      <c r="P1" s="27"/>
      <c r="Q1" s="107"/>
      <c r="R1" s="27"/>
      <c r="S1" s="27"/>
      <c r="T1" s="27"/>
      <c r="U1" s="51" t="s">
        <v>2</v>
      </c>
    </row>
    <row r="2" spans="1:21" ht="17.25" x14ac:dyDescent="0.3">
      <c r="A2" s="91"/>
      <c r="B2" s="2"/>
      <c r="C2" s="15"/>
      <c r="D2" s="15"/>
      <c r="E2" s="15"/>
      <c r="F2" s="21"/>
      <c r="G2" s="21"/>
      <c r="H2" s="21"/>
      <c r="I2" s="55"/>
      <c r="J2" s="2"/>
      <c r="K2" s="2"/>
      <c r="L2" s="79"/>
      <c r="M2" s="310" t="s">
        <v>3</v>
      </c>
      <c r="N2" s="311"/>
      <c r="O2" s="310" t="s">
        <v>4</v>
      </c>
      <c r="P2" s="311"/>
      <c r="Q2" s="310" t="s">
        <v>31</v>
      </c>
      <c r="R2" s="311"/>
      <c r="S2" s="79"/>
      <c r="T2" s="79"/>
      <c r="U2" s="79"/>
    </row>
    <row r="3" spans="1:21" s="35" customFormat="1" ht="51.75" x14ac:dyDescent="0.25">
      <c r="A3" s="181" t="s">
        <v>5</v>
      </c>
      <c r="B3" s="182" t="s">
        <v>6</v>
      </c>
      <c r="C3" s="182" t="s">
        <v>28</v>
      </c>
      <c r="D3" s="182" t="s">
        <v>76</v>
      </c>
      <c r="E3" s="182" t="s">
        <v>7</v>
      </c>
      <c r="F3" s="182" t="s">
        <v>8</v>
      </c>
      <c r="G3" s="182" t="s">
        <v>39</v>
      </c>
      <c r="H3" s="182" t="s">
        <v>9</v>
      </c>
      <c r="I3" s="182" t="s">
        <v>10</v>
      </c>
      <c r="J3" s="183" t="s">
        <v>11</v>
      </c>
      <c r="K3" s="184" t="s">
        <v>12</v>
      </c>
      <c r="L3" s="182" t="s">
        <v>6</v>
      </c>
      <c r="M3" s="182" t="s">
        <v>30</v>
      </c>
      <c r="N3" s="185" t="s">
        <v>13</v>
      </c>
      <c r="O3" s="182" t="s">
        <v>14</v>
      </c>
      <c r="P3" s="182" t="s">
        <v>15</v>
      </c>
      <c r="Q3" s="186" t="s">
        <v>16</v>
      </c>
      <c r="R3" s="187" t="s">
        <v>17</v>
      </c>
      <c r="S3" s="188" t="s">
        <v>18</v>
      </c>
      <c r="T3" s="188" t="s">
        <v>19</v>
      </c>
      <c r="U3" s="182" t="s">
        <v>27</v>
      </c>
    </row>
    <row r="4" spans="1:21" x14ac:dyDescent="0.25">
      <c r="A4" s="192"/>
      <c r="B4" s="193"/>
      <c r="C4" s="194"/>
      <c r="D4" s="194"/>
      <c r="E4" s="195"/>
      <c r="F4" s="196"/>
      <c r="G4" s="196"/>
      <c r="H4" s="196"/>
      <c r="I4" s="197"/>
      <c r="J4" s="198"/>
      <c r="K4" s="193"/>
      <c r="L4" s="199"/>
      <c r="M4" s="196"/>
      <c r="N4" s="200"/>
      <c r="O4" s="201"/>
      <c r="P4" s="201"/>
      <c r="Q4" s="202"/>
      <c r="R4" s="203"/>
      <c r="S4" s="204"/>
      <c r="T4" s="205"/>
      <c r="U4" s="206"/>
    </row>
    <row r="5" spans="1:21" x14ac:dyDescent="0.25">
      <c r="A5" s="94"/>
      <c r="B5" s="207"/>
      <c r="C5" s="208"/>
      <c r="D5" s="208"/>
      <c r="E5" s="13"/>
      <c r="F5" s="14"/>
      <c r="G5" s="14"/>
      <c r="H5" s="209" t="s">
        <v>41</v>
      </c>
      <c r="I5" s="269" t="str">
        <f t="shared" ref="I5:I8" si="0">CONCATENATE(A5,"/",2025)</f>
        <v>/2025</v>
      </c>
      <c r="J5" s="210" t="s">
        <v>26</v>
      </c>
      <c r="K5" s="211"/>
      <c r="L5" s="62"/>
      <c r="M5" s="40"/>
      <c r="N5" s="116" t="str">
        <f>IF(M5="","",IF(E5&lt;&gt;"",M5-E5,M5-F5))</f>
        <v/>
      </c>
      <c r="O5" s="212"/>
      <c r="P5" s="212" t="str">
        <f>IF(O5="","",IF(E5&lt;&gt;"",O5-E5,O5-F5))</f>
        <v/>
      </c>
      <c r="Q5" s="111"/>
      <c r="R5" s="112"/>
      <c r="S5" s="213"/>
      <c r="T5" s="213"/>
      <c r="U5" s="189">
        <f t="shared" ref="U5:U8" si="1">IF(K5&lt;&gt;"","",C5)</f>
        <v>0</v>
      </c>
    </row>
    <row r="6" spans="1:21" x14ac:dyDescent="0.25">
      <c r="A6" s="94"/>
      <c r="B6" s="214"/>
      <c r="C6" s="215"/>
      <c r="D6" s="215"/>
      <c r="E6" s="13"/>
      <c r="F6" s="14"/>
      <c r="G6" s="14"/>
      <c r="H6" s="209" t="s">
        <v>41</v>
      </c>
      <c r="I6" s="269" t="str">
        <f t="shared" si="0"/>
        <v>/2025</v>
      </c>
      <c r="J6" s="210" t="s">
        <v>26</v>
      </c>
      <c r="K6" s="214"/>
      <c r="L6" s="62"/>
      <c r="M6" s="40"/>
      <c r="N6" s="216"/>
      <c r="O6" s="217"/>
      <c r="P6" s="217"/>
      <c r="Q6" s="111"/>
      <c r="R6" s="218"/>
      <c r="S6" s="219"/>
      <c r="T6" s="219"/>
      <c r="U6" s="189">
        <f t="shared" si="1"/>
        <v>0</v>
      </c>
    </row>
    <row r="7" spans="1:21" x14ac:dyDescent="0.25">
      <c r="A7" s="94"/>
      <c r="B7" s="214"/>
      <c r="C7" s="215"/>
      <c r="D7" s="215"/>
      <c r="E7" s="13"/>
      <c r="F7" s="14"/>
      <c r="G7" s="14"/>
      <c r="H7" s="209" t="s">
        <v>41</v>
      </c>
      <c r="I7" s="269" t="str">
        <f t="shared" si="0"/>
        <v>/2025</v>
      </c>
      <c r="J7" s="210" t="s">
        <v>26</v>
      </c>
      <c r="K7" s="214"/>
      <c r="L7" s="62"/>
      <c r="M7" s="40"/>
      <c r="N7" s="216"/>
      <c r="O7" s="217"/>
      <c r="P7" s="217"/>
      <c r="Q7" s="111"/>
      <c r="R7" s="218"/>
      <c r="S7" s="219"/>
      <c r="T7" s="219"/>
      <c r="U7" s="189">
        <f t="shared" si="1"/>
        <v>0</v>
      </c>
    </row>
    <row r="8" spans="1:21" x14ac:dyDescent="0.25">
      <c r="A8" s="94"/>
      <c r="B8" s="214"/>
      <c r="C8" s="215"/>
      <c r="D8" s="215"/>
      <c r="E8" s="13"/>
      <c r="F8" s="14"/>
      <c r="G8" s="14"/>
      <c r="H8" s="209" t="s">
        <v>41</v>
      </c>
      <c r="I8" s="269" t="str">
        <f t="shared" si="0"/>
        <v>/2025</v>
      </c>
      <c r="J8" s="210" t="s">
        <v>26</v>
      </c>
      <c r="K8" s="214"/>
      <c r="L8" s="62"/>
      <c r="M8" s="40"/>
      <c r="N8" s="216"/>
      <c r="O8" s="217"/>
      <c r="P8" s="217"/>
      <c r="Q8" s="111"/>
      <c r="R8" s="218"/>
      <c r="S8" s="219"/>
      <c r="T8" s="219"/>
      <c r="U8" s="189">
        <f t="shared" si="1"/>
        <v>0</v>
      </c>
    </row>
    <row r="9" spans="1:21" x14ac:dyDescent="0.25">
      <c r="A9" s="95"/>
      <c r="B9" s="220"/>
      <c r="C9" s="221"/>
      <c r="D9" s="221"/>
      <c r="E9" s="172"/>
      <c r="F9" s="173"/>
      <c r="G9" s="173"/>
      <c r="H9" s="222"/>
      <c r="I9" s="223"/>
      <c r="J9" s="223"/>
      <c r="K9" s="220"/>
      <c r="L9" s="224"/>
      <c r="M9" s="36"/>
      <c r="N9" s="225"/>
      <c r="O9" s="226"/>
      <c r="P9" s="226"/>
      <c r="Q9" s="120"/>
      <c r="R9" s="227"/>
      <c r="S9" s="228"/>
      <c r="T9" s="228"/>
      <c r="U9" s="189"/>
    </row>
    <row r="10" spans="1:21" x14ac:dyDescent="0.25">
      <c r="A10" s="229"/>
      <c r="B10" s="230"/>
      <c r="C10" s="231"/>
      <c r="D10" s="231"/>
      <c r="E10" s="270" t="s">
        <v>73</v>
      </c>
      <c r="F10" s="271">
        <f>SUM(F5:F9)</f>
        <v>0</v>
      </c>
      <c r="G10" s="271">
        <f>SUM(G5:G9)</f>
        <v>0</v>
      </c>
      <c r="H10" s="232"/>
      <c r="I10" s="233"/>
      <c r="J10" s="233"/>
      <c r="K10" s="230"/>
      <c r="L10" s="234"/>
      <c r="M10" s="235"/>
      <c r="N10" s="236"/>
      <c r="O10" s="237"/>
      <c r="P10" s="237"/>
      <c r="Q10" s="238"/>
      <c r="R10" s="239"/>
      <c r="S10" s="240"/>
      <c r="T10" s="240"/>
      <c r="U10" s="241"/>
    </row>
    <row r="11" spans="1:21" x14ac:dyDescent="0.25">
      <c r="A11" s="242"/>
      <c r="B11" s="243"/>
      <c r="C11" s="244"/>
      <c r="D11" s="244"/>
      <c r="E11" s="174"/>
      <c r="F11" s="175"/>
      <c r="G11" s="175"/>
      <c r="H11" s="245"/>
      <c r="I11" s="246"/>
      <c r="J11" s="246"/>
      <c r="K11" s="243"/>
      <c r="L11" s="247"/>
      <c r="M11" s="248"/>
      <c r="N11" s="249"/>
      <c r="O11" s="250"/>
      <c r="P11" s="250"/>
      <c r="Q11" s="251"/>
      <c r="R11" s="252"/>
      <c r="S11" s="253"/>
      <c r="T11" s="253"/>
      <c r="U11" s="189"/>
    </row>
    <row r="12" spans="1:21" x14ac:dyDescent="0.25">
      <c r="A12" s="95"/>
      <c r="B12" s="220"/>
      <c r="C12" s="221"/>
      <c r="D12" s="221"/>
      <c r="E12" s="172"/>
      <c r="F12" s="173"/>
      <c r="G12" s="173"/>
      <c r="H12" s="209" t="s">
        <v>41</v>
      </c>
      <c r="I12" s="269" t="str">
        <f t="shared" ref="I12:I17" si="2">CONCATENATE(A12,"/",2025)</f>
        <v>/2025</v>
      </c>
      <c r="J12" s="223" t="s">
        <v>26</v>
      </c>
      <c r="K12" s="220"/>
      <c r="L12" s="224"/>
      <c r="M12" s="36"/>
      <c r="N12" s="225"/>
      <c r="O12" s="226"/>
      <c r="P12" s="226"/>
      <c r="Q12" s="120"/>
      <c r="R12" s="227"/>
      <c r="S12" s="228"/>
      <c r="T12" s="228"/>
      <c r="U12" s="189">
        <f t="shared" ref="U12:U17" si="3">IF(K12&lt;&gt;"","",C12)</f>
        <v>0</v>
      </c>
    </row>
    <row r="13" spans="1:21" x14ac:dyDescent="0.25">
      <c r="A13" s="95"/>
      <c r="B13" s="220"/>
      <c r="C13" s="221"/>
      <c r="D13" s="221"/>
      <c r="E13" s="172"/>
      <c r="F13" s="173"/>
      <c r="G13" s="173"/>
      <c r="H13" s="209" t="s">
        <v>41</v>
      </c>
      <c r="I13" s="269" t="str">
        <f t="shared" si="2"/>
        <v>/2025</v>
      </c>
      <c r="J13" s="223" t="s">
        <v>26</v>
      </c>
      <c r="K13" s="220"/>
      <c r="L13" s="224"/>
      <c r="M13" s="36"/>
      <c r="N13" s="225"/>
      <c r="O13" s="226"/>
      <c r="P13" s="226"/>
      <c r="Q13" s="120"/>
      <c r="R13" s="227"/>
      <c r="S13" s="228"/>
      <c r="T13" s="228"/>
      <c r="U13" s="189">
        <f t="shared" si="3"/>
        <v>0</v>
      </c>
    </row>
    <row r="14" spans="1:21" x14ac:dyDescent="0.25">
      <c r="A14" s="95"/>
      <c r="B14" s="220"/>
      <c r="C14" s="221"/>
      <c r="D14" s="221"/>
      <c r="E14" s="172"/>
      <c r="F14" s="173"/>
      <c r="G14" s="173"/>
      <c r="H14" s="209" t="s">
        <v>41</v>
      </c>
      <c r="I14" s="269" t="str">
        <f t="shared" si="2"/>
        <v>/2025</v>
      </c>
      <c r="J14" s="223" t="s">
        <v>26</v>
      </c>
      <c r="K14" s="220"/>
      <c r="L14" s="224"/>
      <c r="M14" s="36"/>
      <c r="N14" s="225"/>
      <c r="O14" s="226"/>
      <c r="P14" s="226"/>
      <c r="Q14" s="120"/>
      <c r="R14" s="227"/>
      <c r="S14" s="228"/>
      <c r="T14" s="228"/>
      <c r="U14" s="189">
        <f t="shared" si="3"/>
        <v>0</v>
      </c>
    </row>
    <row r="15" spans="1:21" x14ac:dyDescent="0.25">
      <c r="A15" s="95"/>
      <c r="B15" s="220"/>
      <c r="C15" s="221"/>
      <c r="D15" s="221"/>
      <c r="E15" s="172"/>
      <c r="F15" s="173"/>
      <c r="G15" s="173"/>
      <c r="H15" s="209" t="s">
        <v>41</v>
      </c>
      <c r="I15" s="269" t="str">
        <f t="shared" si="2"/>
        <v>/2025</v>
      </c>
      <c r="J15" s="223" t="s">
        <v>26</v>
      </c>
      <c r="K15" s="220"/>
      <c r="L15" s="224"/>
      <c r="M15" s="36"/>
      <c r="N15" s="225"/>
      <c r="O15" s="226"/>
      <c r="P15" s="226"/>
      <c r="Q15" s="120"/>
      <c r="R15" s="227"/>
      <c r="S15" s="228"/>
      <c r="T15" s="228"/>
      <c r="U15" s="189">
        <f t="shared" si="3"/>
        <v>0</v>
      </c>
    </row>
    <row r="16" spans="1:21" x14ac:dyDescent="0.25">
      <c r="A16" s="95"/>
      <c r="B16" s="220"/>
      <c r="C16" s="221"/>
      <c r="D16" s="221"/>
      <c r="E16" s="172"/>
      <c r="F16" s="173"/>
      <c r="G16" s="173"/>
      <c r="H16" s="209" t="s">
        <v>41</v>
      </c>
      <c r="I16" s="269" t="str">
        <f t="shared" si="2"/>
        <v>/2025</v>
      </c>
      <c r="J16" s="223" t="s">
        <v>26</v>
      </c>
      <c r="K16" s="220"/>
      <c r="L16" s="224"/>
      <c r="M16" s="36"/>
      <c r="N16" s="225"/>
      <c r="O16" s="226"/>
      <c r="P16" s="226"/>
      <c r="Q16" s="120"/>
      <c r="R16" s="227"/>
      <c r="S16" s="228"/>
      <c r="T16" s="228"/>
      <c r="U16" s="189">
        <f t="shared" si="3"/>
        <v>0</v>
      </c>
    </row>
    <row r="17" spans="1:21" x14ac:dyDescent="0.25">
      <c r="A17" s="95"/>
      <c r="B17" s="220"/>
      <c r="C17" s="221"/>
      <c r="D17" s="221"/>
      <c r="E17" s="172"/>
      <c r="F17" s="173"/>
      <c r="G17" s="173"/>
      <c r="H17" s="209" t="s">
        <v>41</v>
      </c>
      <c r="I17" s="269" t="str">
        <f t="shared" si="2"/>
        <v>/2025</v>
      </c>
      <c r="J17" s="223" t="s">
        <v>26</v>
      </c>
      <c r="K17" s="220"/>
      <c r="L17" s="224"/>
      <c r="M17" s="36"/>
      <c r="N17" s="225"/>
      <c r="O17" s="226"/>
      <c r="P17" s="226"/>
      <c r="Q17" s="120"/>
      <c r="R17" s="227"/>
      <c r="S17" s="228"/>
      <c r="T17" s="228"/>
      <c r="U17" s="189">
        <f t="shared" si="3"/>
        <v>0</v>
      </c>
    </row>
    <row r="18" spans="1:21" x14ac:dyDescent="0.25">
      <c r="A18" s="95"/>
      <c r="B18" s="220"/>
      <c r="C18" s="221"/>
      <c r="D18" s="221"/>
      <c r="E18" s="172"/>
      <c r="F18" s="173"/>
      <c r="G18" s="173"/>
      <c r="H18" s="209"/>
      <c r="I18" s="269"/>
      <c r="J18" s="223"/>
      <c r="K18" s="220"/>
      <c r="L18" s="224"/>
      <c r="M18" s="36"/>
      <c r="N18" s="225"/>
      <c r="O18" s="226"/>
      <c r="P18" s="226"/>
      <c r="Q18" s="120"/>
      <c r="R18" s="227"/>
      <c r="S18" s="228"/>
      <c r="T18" s="228"/>
      <c r="U18" s="189"/>
    </row>
    <row r="19" spans="1:21" x14ac:dyDescent="0.25">
      <c r="A19" s="229"/>
      <c r="B19" s="230"/>
      <c r="C19" s="231"/>
      <c r="D19" s="231"/>
      <c r="E19" s="270" t="s">
        <v>73</v>
      </c>
      <c r="F19" s="271">
        <f>SUM(F12:F18)</f>
        <v>0</v>
      </c>
      <c r="G19" s="271">
        <f>SUM(G12:G18)</f>
        <v>0</v>
      </c>
      <c r="H19" s="232"/>
      <c r="I19" s="233"/>
      <c r="J19" s="233"/>
      <c r="K19" s="230"/>
      <c r="L19" s="234"/>
      <c r="M19" s="235"/>
      <c r="N19" s="236"/>
      <c r="O19" s="237"/>
      <c r="P19" s="237"/>
      <c r="Q19" s="238"/>
      <c r="R19" s="239"/>
      <c r="S19" s="240"/>
      <c r="T19" s="240"/>
      <c r="U19" s="241"/>
    </row>
    <row r="20" spans="1:21" x14ac:dyDescent="0.25">
      <c r="A20" s="95"/>
      <c r="B20" s="220"/>
      <c r="C20" s="221"/>
      <c r="D20" s="221"/>
      <c r="E20" s="172"/>
      <c r="F20" s="173"/>
      <c r="G20" s="173"/>
      <c r="H20" s="209"/>
      <c r="I20" s="269"/>
      <c r="J20" s="223"/>
      <c r="K20" s="220"/>
      <c r="L20" s="224"/>
      <c r="M20" s="36"/>
      <c r="N20" s="225"/>
      <c r="O20" s="226"/>
      <c r="P20" s="226"/>
      <c r="Q20" s="120"/>
      <c r="R20" s="227"/>
      <c r="S20" s="228"/>
      <c r="T20" s="228"/>
      <c r="U20" s="189"/>
    </row>
    <row r="21" spans="1:21" x14ac:dyDescent="0.25">
      <c r="A21" s="95"/>
      <c r="B21" s="220"/>
      <c r="C21" s="221"/>
      <c r="D21" s="221"/>
      <c r="E21" s="172"/>
      <c r="F21" s="173"/>
      <c r="G21" s="173"/>
      <c r="H21" s="209" t="s">
        <v>41</v>
      </c>
      <c r="I21" s="269" t="str">
        <f t="shared" ref="I21:I47" si="4">CONCATENATE(A21,"/",2025)</f>
        <v>/2025</v>
      </c>
      <c r="J21" s="223" t="s">
        <v>26</v>
      </c>
      <c r="K21" s="220"/>
      <c r="L21" s="224"/>
      <c r="M21" s="36"/>
      <c r="N21" s="225"/>
      <c r="O21" s="226"/>
      <c r="P21" s="226"/>
      <c r="Q21" s="120"/>
      <c r="R21" s="227"/>
      <c r="S21" s="228"/>
      <c r="T21" s="228"/>
      <c r="U21" s="189">
        <f t="shared" ref="U21:U24" si="5">IF(K21&lt;&gt;"","",C21)</f>
        <v>0</v>
      </c>
    </row>
    <row r="22" spans="1:21" x14ac:dyDescent="0.25">
      <c r="A22" s="95"/>
      <c r="B22" s="220"/>
      <c r="C22" s="221"/>
      <c r="D22" s="221"/>
      <c r="E22" s="172"/>
      <c r="F22" s="173"/>
      <c r="G22" s="173"/>
      <c r="H22" s="209" t="s">
        <v>41</v>
      </c>
      <c r="I22" s="269" t="str">
        <f t="shared" si="4"/>
        <v>/2025</v>
      </c>
      <c r="J22" s="223" t="s">
        <v>26</v>
      </c>
      <c r="K22" s="220"/>
      <c r="L22" s="224"/>
      <c r="M22" s="36"/>
      <c r="N22" s="225"/>
      <c r="O22" s="226"/>
      <c r="P22" s="226"/>
      <c r="Q22" s="120"/>
      <c r="R22" s="227"/>
      <c r="S22" s="228"/>
      <c r="T22" s="228"/>
      <c r="U22" s="189">
        <f t="shared" si="5"/>
        <v>0</v>
      </c>
    </row>
    <row r="23" spans="1:21" x14ac:dyDescent="0.25">
      <c r="A23" s="95"/>
      <c r="B23" s="220"/>
      <c r="C23" s="221"/>
      <c r="D23" s="221"/>
      <c r="E23" s="172"/>
      <c r="F23" s="173"/>
      <c r="G23" s="173"/>
      <c r="H23" s="209" t="s">
        <v>41</v>
      </c>
      <c r="I23" s="269" t="str">
        <f t="shared" si="4"/>
        <v>/2025</v>
      </c>
      <c r="J23" s="223" t="s">
        <v>26</v>
      </c>
      <c r="K23" s="220"/>
      <c r="L23" s="224"/>
      <c r="M23" s="36"/>
      <c r="N23" s="225"/>
      <c r="O23" s="226"/>
      <c r="P23" s="226"/>
      <c r="Q23" s="120"/>
      <c r="R23" s="227"/>
      <c r="S23" s="228"/>
      <c r="T23" s="228"/>
      <c r="U23" s="189">
        <f t="shared" si="5"/>
        <v>0</v>
      </c>
    </row>
    <row r="24" spans="1:21" x14ac:dyDescent="0.25">
      <c r="A24" s="95"/>
      <c r="B24" s="220"/>
      <c r="C24" s="221"/>
      <c r="D24" s="221"/>
      <c r="E24" s="172"/>
      <c r="F24" s="173"/>
      <c r="G24" s="173"/>
      <c r="H24" s="209" t="s">
        <v>41</v>
      </c>
      <c r="I24" s="269" t="str">
        <f t="shared" si="4"/>
        <v>/2025</v>
      </c>
      <c r="J24" s="223" t="s">
        <v>26</v>
      </c>
      <c r="K24" s="220"/>
      <c r="L24" s="224"/>
      <c r="M24" s="36"/>
      <c r="N24" s="225"/>
      <c r="O24" s="226"/>
      <c r="P24" s="226"/>
      <c r="Q24" s="120"/>
      <c r="R24" s="227"/>
      <c r="S24" s="228"/>
      <c r="T24" s="228"/>
      <c r="U24" s="189">
        <f t="shared" si="5"/>
        <v>0</v>
      </c>
    </row>
    <row r="25" spans="1:21" x14ac:dyDescent="0.25">
      <c r="A25" s="95"/>
      <c r="B25" s="220"/>
      <c r="C25" s="221"/>
      <c r="D25" s="221"/>
      <c r="E25" s="172"/>
      <c r="F25" s="173"/>
      <c r="G25" s="173"/>
      <c r="H25" s="222"/>
      <c r="I25" s="269"/>
      <c r="J25" s="223"/>
      <c r="K25" s="220"/>
      <c r="L25" s="224"/>
      <c r="M25" s="36"/>
      <c r="N25" s="225"/>
      <c r="O25" s="226"/>
      <c r="P25" s="226"/>
      <c r="Q25" s="120"/>
      <c r="R25" s="227"/>
      <c r="S25" s="228"/>
      <c r="T25" s="228"/>
      <c r="U25" s="189"/>
    </row>
    <row r="26" spans="1:21" x14ac:dyDescent="0.25">
      <c r="A26" s="229"/>
      <c r="B26" s="230"/>
      <c r="C26" s="231"/>
      <c r="D26" s="231"/>
      <c r="E26" s="270" t="s">
        <v>73</v>
      </c>
      <c r="F26" s="271">
        <f>SUM(F21:F25)</f>
        <v>0</v>
      </c>
      <c r="G26" s="271">
        <f>SUM(G21:G25)</f>
        <v>0</v>
      </c>
      <c r="H26" s="232"/>
      <c r="I26" s="233"/>
      <c r="J26" s="233"/>
      <c r="K26" s="230"/>
      <c r="L26" s="234"/>
      <c r="M26" s="235"/>
      <c r="N26" s="236"/>
      <c r="O26" s="237"/>
      <c r="P26" s="237"/>
      <c r="Q26" s="238"/>
      <c r="R26" s="239"/>
      <c r="S26" s="240"/>
      <c r="T26" s="240"/>
      <c r="U26" s="241"/>
    </row>
    <row r="27" spans="1:21" x14ac:dyDescent="0.25">
      <c r="A27" s="95"/>
      <c r="B27" s="220"/>
      <c r="C27" s="221"/>
      <c r="D27" s="221"/>
      <c r="E27" s="172"/>
      <c r="F27" s="173"/>
      <c r="G27" s="173"/>
      <c r="H27" s="222"/>
      <c r="I27" s="269"/>
      <c r="J27" s="223"/>
      <c r="K27" s="220"/>
      <c r="L27" s="224"/>
      <c r="M27" s="36"/>
      <c r="N27" s="225"/>
      <c r="O27" s="226"/>
      <c r="P27" s="226"/>
      <c r="Q27" s="120"/>
      <c r="R27" s="227"/>
      <c r="S27" s="228"/>
      <c r="T27" s="228"/>
      <c r="U27" s="189"/>
    </row>
    <row r="28" spans="1:21" x14ac:dyDescent="0.25">
      <c r="A28" s="95"/>
      <c r="B28" s="220"/>
      <c r="C28" s="221"/>
      <c r="D28" s="221"/>
      <c r="E28" s="172"/>
      <c r="F28" s="173"/>
      <c r="G28" s="173"/>
      <c r="H28" s="222" t="s">
        <v>71</v>
      </c>
      <c r="I28" s="269" t="str">
        <f t="shared" ref="I28" si="6">CONCATENATE(A28,"/",2025)</f>
        <v>/2025</v>
      </c>
      <c r="J28" s="223" t="s">
        <v>26</v>
      </c>
      <c r="K28" s="220"/>
      <c r="L28" s="224"/>
      <c r="M28" s="36"/>
      <c r="N28" s="225"/>
      <c r="O28" s="273"/>
      <c r="P28" s="272"/>
      <c r="Q28" s="120"/>
      <c r="R28" s="227"/>
      <c r="S28" s="228"/>
      <c r="T28" s="228"/>
      <c r="U28" s="189">
        <f t="shared" ref="U28" si="7">IF(K28&lt;&gt;"","",C28)</f>
        <v>0</v>
      </c>
    </row>
    <row r="29" spans="1:21" x14ac:dyDescent="0.25">
      <c r="A29" s="95"/>
      <c r="B29" s="220"/>
      <c r="C29" s="221"/>
      <c r="D29" s="221"/>
      <c r="E29" s="172"/>
      <c r="F29" s="173"/>
      <c r="G29" s="173"/>
      <c r="H29" s="222"/>
      <c r="I29" s="269"/>
      <c r="J29" s="223"/>
      <c r="K29" s="220"/>
      <c r="L29" s="224"/>
      <c r="M29" s="36"/>
      <c r="N29" s="225"/>
      <c r="O29" s="226"/>
      <c r="P29" s="226"/>
      <c r="Q29" s="120"/>
      <c r="R29" s="227"/>
      <c r="S29" s="228"/>
      <c r="T29" s="228"/>
      <c r="U29" s="189"/>
    </row>
    <row r="30" spans="1:21" x14ac:dyDescent="0.25">
      <c r="A30" s="229"/>
      <c r="B30" s="230"/>
      <c r="C30" s="231"/>
      <c r="D30" s="231"/>
      <c r="E30" s="270" t="s">
        <v>73</v>
      </c>
      <c r="F30" s="271">
        <f>SUM(F28:F29)</f>
        <v>0</v>
      </c>
      <c r="G30" s="271">
        <f>SUM(G28:G29)</f>
        <v>0</v>
      </c>
      <c r="H30" s="232"/>
      <c r="I30" s="233"/>
      <c r="J30" s="233"/>
      <c r="K30" s="230"/>
      <c r="L30" s="234"/>
      <c r="M30" s="235"/>
      <c r="N30" s="236"/>
      <c r="O30" s="237"/>
      <c r="P30" s="237"/>
      <c r="Q30" s="238"/>
      <c r="R30" s="239"/>
      <c r="S30" s="240"/>
      <c r="T30" s="240"/>
      <c r="U30" s="241"/>
    </row>
    <row r="31" spans="1:21" x14ac:dyDescent="0.25">
      <c r="A31" s="95"/>
      <c r="B31" s="220"/>
      <c r="C31" s="221"/>
      <c r="D31" s="221"/>
      <c r="E31" s="172"/>
      <c r="F31" s="173"/>
      <c r="G31" s="173"/>
      <c r="H31" s="222"/>
      <c r="I31" s="269"/>
      <c r="J31" s="223"/>
      <c r="K31" s="220"/>
      <c r="L31" s="224"/>
      <c r="M31" s="36"/>
      <c r="N31" s="225"/>
      <c r="O31" s="226"/>
      <c r="P31" s="226"/>
      <c r="Q31" s="120"/>
      <c r="R31" s="227"/>
      <c r="S31" s="228"/>
      <c r="T31" s="228"/>
      <c r="U31" s="189"/>
    </row>
    <row r="32" spans="1:21" x14ac:dyDescent="0.25">
      <c r="A32" s="95"/>
      <c r="B32" s="220"/>
      <c r="C32" s="221"/>
      <c r="D32" s="221"/>
      <c r="E32" s="172"/>
      <c r="F32" s="173"/>
      <c r="G32" s="173"/>
      <c r="H32" s="222" t="s">
        <v>71</v>
      </c>
      <c r="I32" s="269" t="str">
        <f t="shared" si="4"/>
        <v>/2025</v>
      </c>
      <c r="J32" s="223" t="s">
        <v>26</v>
      </c>
      <c r="K32" s="220"/>
      <c r="L32" s="224"/>
      <c r="M32" s="36"/>
      <c r="N32" s="225"/>
      <c r="O32" s="273"/>
      <c r="P32" s="272"/>
      <c r="Q32" s="120"/>
      <c r="R32" s="227"/>
      <c r="S32" s="228"/>
      <c r="T32" s="228"/>
      <c r="U32" s="189">
        <f t="shared" ref="U32" si="8">IF(K32&lt;&gt;"","",C32)</f>
        <v>0</v>
      </c>
    </row>
    <row r="33" spans="1:21" x14ac:dyDescent="0.25">
      <c r="A33" s="95"/>
      <c r="B33" s="220"/>
      <c r="C33" s="221"/>
      <c r="D33" s="221"/>
      <c r="E33" s="172"/>
      <c r="F33" s="173"/>
      <c r="G33" s="173"/>
      <c r="H33" s="222"/>
      <c r="I33" s="269"/>
      <c r="J33" s="223"/>
      <c r="K33" s="220"/>
      <c r="L33" s="224"/>
      <c r="M33" s="36"/>
      <c r="N33" s="225"/>
      <c r="O33" s="226"/>
      <c r="P33" s="226"/>
      <c r="Q33" s="120"/>
      <c r="R33" s="227"/>
      <c r="S33" s="228"/>
      <c r="T33" s="228"/>
      <c r="U33" s="189"/>
    </row>
    <row r="34" spans="1:21" x14ac:dyDescent="0.25">
      <c r="A34" s="229"/>
      <c r="B34" s="230"/>
      <c r="C34" s="231"/>
      <c r="D34" s="231"/>
      <c r="E34" s="270" t="s">
        <v>73</v>
      </c>
      <c r="F34" s="271">
        <f>SUM(F32:F33)</f>
        <v>0</v>
      </c>
      <c r="G34" s="271">
        <f>SUM(G32:G33)</f>
        <v>0</v>
      </c>
      <c r="H34" s="232"/>
      <c r="I34" s="233"/>
      <c r="J34" s="233"/>
      <c r="K34" s="230"/>
      <c r="L34" s="234"/>
      <c r="M34" s="235"/>
      <c r="N34" s="236"/>
      <c r="O34" s="237"/>
      <c r="P34" s="237"/>
      <c r="Q34" s="238"/>
      <c r="R34" s="239"/>
      <c r="S34" s="240"/>
      <c r="T34" s="240"/>
      <c r="U34" s="241"/>
    </row>
    <row r="35" spans="1:21" x14ac:dyDescent="0.25">
      <c r="A35" s="95"/>
      <c r="B35" s="220"/>
      <c r="C35" s="221"/>
      <c r="D35" s="221"/>
      <c r="E35" s="172"/>
      <c r="F35" s="173"/>
      <c r="G35" s="173"/>
      <c r="H35" s="222"/>
      <c r="I35" s="269"/>
      <c r="J35" s="223"/>
      <c r="K35" s="220"/>
      <c r="L35" s="224"/>
      <c r="M35" s="36"/>
      <c r="N35" s="225"/>
      <c r="O35" s="226"/>
      <c r="P35" s="226"/>
      <c r="Q35" s="120"/>
      <c r="R35" s="227"/>
      <c r="S35" s="228"/>
      <c r="T35" s="228"/>
      <c r="U35" s="189"/>
    </row>
    <row r="36" spans="1:21" x14ac:dyDescent="0.25">
      <c r="A36" s="95"/>
      <c r="B36" s="220"/>
      <c r="C36" s="221"/>
      <c r="D36" s="221"/>
      <c r="E36" s="172"/>
      <c r="F36" s="173"/>
      <c r="G36" s="173"/>
      <c r="H36" s="209" t="s">
        <v>41</v>
      </c>
      <c r="I36" s="269" t="str">
        <f>CONCATENATE(A36,"/",2025)</f>
        <v>/2025</v>
      </c>
      <c r="J36" s="223" t="s">
        <v>26</v>
      </c>
      <c r="K36" s="220"/>
      <c r="L36" s="224"/>
      <c r="M36" s="36"/>
      <c r="N36" s="225"/>
      <c r="O36" s="226"/>
      <c r="P36" s="226"/>
      <c r="Q36" s="120"/>
      <c r="R36" s="227"/>
      <c r="S36" s="228"/>
      <c r="T36" s="228"/>
      <c r="U36" s="189">
        <f t="shared" ref="U36:U47" si="9">IF(K36&lt;&gt;"","",C36)</f>
        <v>0</v>
      </c>
    </row>
    <row r="37" spans="1:21" x14ac:dyDescent="0.25">
      <c r="A37" s="95"/>
      <c r="B37" s="220"/>
      <c r="C37" s="221"/>
      <c r="D37" s="221"/>
      <c r="E37" s="172"/>
      <c r="F37" s="173"/>
      <c r="G37" s="173"/>
      <c r="H37" s="209" t="s">
        <v>41</v>
      </c>
      <c r="I37" s="269" t="str">
        <f>CONCATENATE(A37,"/",2025)</f>
        <v>/2025</v>
      </c>
      <c r="J37" s="223" t="s">
        <v>26</v>
      </c>
      <c r="K37" s="220"/>
      <c r="L37" s="224"/>
      <c r="M37" s="36"/>
      <c r="N37" s="225"/>
      <c r="O37" s="226"/>
      <c r="P37" s="226"/>
      <c r="Q37" s="120"/>
      <c r="R37" s="227"/>
      <c r="S37" s="228"/>
      <c r="T37" s="228"/>
      <c r="U37" s="189">
        <f t="shared" si="9"/>
        <v>0</v>
      </c>
    </row>
    <row r="38" spans="1:21" x14ac:dyDescent="0.25">
      <c r="A38" s="95"/>
      <c r="B38" s="220"/>
      <c r="C38" s="221"/>
      <c r="D38" s="221"/>
      <c r="E38" s="172"/>
      <c r="F38" s="173"/>
      <c r="G38" s="173"/>
      <c r="H38" s="209" t="s">
        <v>41</v>
      </c>
      <c r="I38" s="269" t="str">
        <f>CONCATENATE(A38,"/",2025)</f>
        <v>/2025</v>
      </c>
      <c r="J38" s="223" t="s">
        <v>26</v>
      </c>
      <c r="K38" s="220"/>
      <c r="L38" s="224"/>
      <c r="M38" s="36"/>
      <c r="N38" s="225"/>
      <c r="O38" s="226"/>
      <c r="P38" s="226"/>
      <c r="Q38" s="120"/>
      <c r="R38" s="227"/>
      <c r="S38" s="228"/>
      <c r="T38" s="228"/>
      <c r="U38" s="189">
        <f t="shared" si="9"/>
        <v>0</v>
      </c>
    </row>
    <row r="39" spans="1:21" x14ac:dyDescent="0.25">
      <c r="A39" s="95"/>
      <c r="B39" s="220"/>
      <c r="C39" s="221"/>
      <c r="D39" s="221"/>
      <c r="E39" s="172"/>
      <c r="F39" s="173"/>
      <c r="G39" s="173"/>
      <c r="H39" s="209" t="s">
        <v>41</v>
      </c>
      <c r="I39" s="269" t="str">
        <f>CONCATENATE(A39,"/",2025)</f>
        <v>/2025</v>
      </c>
      <c r="J39" s="223" t="s">
        <v>26</v>
      </c>
      <c r="K39" s="220"/>
      <c r="L39" s="224"/>
      <c r="M39" s="36"/>
      <c r="N39" s="225"/>
      <c r="O39" s="226"/>
      <c r="P39" s="226"/>
      <c r="Q39" s="120"/>
      <c r="R39" s="227"/>
      <c r="S39" s="228"/>
      <c r="T39" s="228"/>
      <c r="U39" s="189">
        <f t="shared" si="9"/>
        <v>0</v>
      </c>
    </row>
    <row r="40" spans="1:21" x14ac:dyDescent="0.25">
      <c r="A40" s="95"/>
      <c r="B40" s="220"/>
      <c r="C40" s="221"/>
      <c r="D40" s="221"/>
      <c r="E40" s="172"/>
      <c r="F40" s="173"/>
      <c r="G40" s="173"/>
      <c r="H40" s="209" t="s">
        <v>41</v>
      </c>
      <c r="I40" s="269" t="str">
        <f>CONCATENATE(A40,"/",2025)</f>
        <v>/2025</v>
      </c>
      <c r="J40" s="223" t="s">
        <v>26</v>
      </c>
      <c r="K40" s="220"/>
      <c r="L40" s="224"/>
      <c r="M40" s="36"/>
      <c r="N40" s="225"/>
      <c r="O40" s="226"/>
      <c r="P40" s="226"/>
      <c r="Q40" s="120"/>
      <c r="R40" s="227"/>
      <c r="S40" s="228"/>
      <c r="T40" s="228"/>
      <c r="U40" s="189">
        <f t="shared" si="9"/>
        <v>0</v>
      </c>
    </row>
    <row r="41" spans="1:21" x14ac:dyDescent="0.25">
      <c r="A41" s="95"/>
      <c r="B41" s="220"/>
      <c r="C41" s="221"/>
      <c r="D41" s="221"/>
      <c r="E41" s="172"/>
      <c r="F41" s="173"/>
      <c r="G41" s="173"/>
      <c r="H41" s="209" t="s">
        <v>41</v>
      </c>
      <c r="I41" s="269" t="str">
        <f t="shared" si="4"/>
        <v>/2025</v>
      </c>
      <c r="J41" s="223" t="s">
        <v>26</v>
      </c>
      <c r="K41" s="220"/>
      <c r="L41" s="224"/>
      <c r="M41" s="36"/>
      <c r="N41" s="225"/>
      <c r="O41" s="226"/>
      <c r="P41" s="226"/>
      <c r="Q41" s="120"/>
      <c r="R41" s="227"/>
      <c r="S41" s="228"/>
      <c r="T41" s="228"/>
      <c r="U41" s="189">
        <f t="shared" si="9"/>
        <v>0</v>
      </c>
    </row>
    <row r="42" spans="1:21" x14ac:dyDescent="0.25">
      <c r="A42" s="95"/>
      <c r="B42" s="220"/>
      <c r="C42" s="221"/>
      <c r="D42" s="221"/>
      <c r="E42" s="172"/>
      <c r="F42" s="173"/>
      <c r="G42" s="173"/>
      <c r="H42" s="209" t="s">
        <v>41</v>
      </c>
      <c r="I42" s="269" t="str">
        <f t="shared" si="4"/>
        <v>/2025</v>
      </c>
      <c r="J42" s="223" t="s">
        <v>26</v>
      </c>
      <c r="K42" s="220"/>
      <c r="L42" s="224"/>
      <c r="M42" s="36"/>
      <c r="N42" s="225"/>
      <c r="O42" s="226"/>
      <c r="P42" s="226"/>
      <c r="Q42" s="120"/>
      <c r="R42" s="227"/>
      <c r="S42" s="228"/>
      <c r="T42" s="228"/>
      <c r="U42" s="189">
        <f t="shared" si="9"/>
        <v>0</v>
      </c>
    </row>
    <row r="43" spans="1:21" x14ac:dyDescent="0.25">
      <c r="A43" s="95"/>
      <c r="B43" s="220"/>
      <c r="C43" s="221"/>
      <c r="D43" s="221"/>
      <c r="E43" s="172"/>
      <c r="F43" s="173"/>
      <c r="G43" s="173"/>
      <c r="H43" s="209" t="s">
        <v>41</v>
      </c>
      <c r="I43" s="269" t="str">
        <f t="shared" si="4"/>
        <v>/2025</v>
      </c>
      <c r="J43" s="223" t="s">
        <v>26</v>
      </c>
      <c r="K43" s="220"/>
      <c r="L43" s="224"/>
      <c r="M43" s="36"/>
      <c r="N43" s="225"/>
      <c r="O43" s="226"/>
      <c r="P43" s="226"/>
      <c r="Q43" s="120"/>
      <c r="R43" s="227"/>
      <c r="S43" s="228"/>
      <c r="T43" s="228"/>
      <c r="U43" s="189">
        <f t="shared" si="9"/>
        <v>0</v>
      </c>
    </row>
    <row r="44" spans="1:21" x14ac:dyDescent="0.25">
      <c r="A44" s="95"/>
      <c r="B44" s="220"/>
      <c r="C44" s="221"/>
      <c r="D44" s="221"/>
      <c r="E44" s="172"/>
      <c r="F44" s="173"/>
      <c r="G44" s="173"/>
      <c r="H44" s="209" t="s">
        <v>41</v>
      </c>
      <c r="I44" s="269" t="str">
        <f t="shared" si="4"/>
        <v>/2025</v>
      </c>
      <c r="J44" s="223" t="s">
        <v>26</v>
      </c>
      <c r="K44" s="220"/>
      <c r="L44" s="224"/>
      <c r="M44" s="36"/>
      <c r="N44" s="225"/>
      <c r="O44" s="226"/>
      <c r="P44" s="226"/>
      <c r="Q44" s="120"/>
      <c r="R44" s="227"/>
      <c r="S44" s="228"/>
      <c r="T44" s="228"/>
      <c r="U44" s="189">
        <f t="shared" si="9"/>
        <v>0</v>
      </c>
    </row>
    <row r="45" spans="1:21" x14ac:dyDescent="0.25">
      <c r="A45" s="95"/>
      <c r="B45" s="220"/>
      <c r="C45" s="221"/>
      <c r="D45" s="221"/>
      <c r="E45" s="172"/>
      <c r="F45" s="173"/>
      <c r="G45" s="173"/>
      <c r="H45" s="209" t="s">
        <v>41</v>
      </c>
      <c r="I45" s="269" t="str">
        <f t="shared" si="4"/>
        <v>/2025</v>
      </c>
      <c r="J45" s="223" t="s">
        <v>26</v>
      </c>
      <c r="K45" s="220"/>
      <c r="L45" s="224"/>
      <c r="M45" s="36"/>
      <c r="N45" s="225"/>
      <c r="O45" s="226"/>
      <c r="P45" s="226"/>
      <c r="Q45" s="120"/>
      <c r="R45" s="227"/>
      <c r="S45" s="228"/>
      <c r="T45" s="228"/>
      <c r="U45" s="189">
        <f t="shared" si="9"/>
        <v>0</v>
      </c>
    </row>
    <row r="46" spans="1:21" x14ac:dyDescent="0.25">
      <c r="A46" s="95"/>
      <c r="B46" s="220"/>
      <c r="C46" s="221"/>
      <c r="D46" s="221"/>
      <c r="E46" s="172"/>
      <c r="F46" s="173"/>
      <c r="G46" s="173"/>
      <c r="H46" s="209" t="s">
        <v>41</v>
      </c>
      <c r="I46" s="269" t="str">
        <f t="shared" si="4"/>
        <v>/2025</v>
      </c>
      <c r="J46" s="223" t="s">
        <v>26</v>
      </c>
      <c r="K46" s="220"/>
      <c r="L46" s="224"/>
      <c r="M46" s="36"/>
      <c r="N46" s="225"/>
      <c r="O46" s="226"/>
      <c r="P46" s="226"/>
      <c r="Q46" s="120"/>
      <c r="R46" s="227"/>
      <c r="S46" s="228"/>
      <c r="T46" s="228"/>
      <c r="U46" s="189">
        <f t="shared" si="9"/>
        <v>0</v>
      </c>
    </row>
    <row r="47" spans="1:21" x14ac:dyDescent="0.25">
      <c r="A47" s="95"/>
      <c r="B47" s="220"/>
      <c r="C47" s="221"/>
      <c r="D47" s="221"/>
      <c r="E47" s="172"/>
      <c r="F47" s="173"/>
      <c r="G47" s="173"/>
      <c r="H47" s="209" t="s">
        <v>41</v>
      </c>
      <c r="I47" s="269" t="str">
        <f t="shared" si="4"/>
        <v>/2025</v>
      </c>
      <c r="J47" s="223" t="s">
        <v>26</v>
      </c>
      <c r="K47" s="220"/>
      <c r="L47" s="224"/>
      <c r="M47" s="36"/>
      <c r="N47" s="225"/>
      <c r="O47" s="226"/>
      <c r="P47" s="226"/>
      <c r="Q47" s="120"/>
      <c r="R47" s="227"/>
      <c r="S47" s="228"/>
      <c r="T47" s="228"/>
      <c r="U47" s="189">
        <f t="shared" si="9"/>
        <v>0</v>
      </c>
    </row>
    <row r="48" spans="1:21" x14ac:dyDescent="0.25">
      <c r="A48" s="95"/>
      <c r="B48" s="220"/>
      <c r="C48" s="221"/>
      <c r="D48" s="221"/>
      <c r="E48" s="172"/>
      <c r="F48" s="173"/>
      <c r="G48" s="173"/>
      <c r="H48" s="222"/>
      <c r="I48" s="269"/>
      <c r="J48" s="223"/>
      <c r="K48" s="220"/>
      <c r="L48" s="224"/>
      <c r="M48" s="36"/>
      <c r="N48" s="225"/>
      <c r="O48" s="226"/>
      <c r="P48" s="226"/>
      <c r="Q48" s="120"/>
      <c r="R48" s="227"/>
      <c r="S48" s="228"/>
      <c r="T48" s="228"/>
      <c r="U48" s="189"/>
    </row>
    <row r="49" spans="1:21" x14ac:dyDescent="0.25">
      <c r="A49" s="95"/>
      <c r="B49" s="220"/>
      <c r="C49" s="221"/>
      <c r="D49" s="244"/>
      <c r="E49" s="270" t="s">
        <v>73</v>
      </c>
      <c r="F49" s="271">
        <f>SUM(F36:F48)</f>
        <v>0</v>
      </c>
      <c r="G49" s="271">
        <f>SUM(G32:G48)</f>
        <v>0</v>
      </c>
      <c r="H49" s="222"/>
      <c r="I49" s="269"/>
      <c r="J49" s="223"/>
      <c r="K49" s="220"/>
      <c r="L49" s="224"/>
      <c r="M49" s="36"/>
      <c r="N49" s="225"/>
      <c r="O49" s="226"/>
      <c r="P49" s="226"/>
      <c r="Q49" s="120"/>
      <c r="R49" s="227"/>
      <c r="S49" s="228"/>
      <c r="T49" s="228"/>
      <c r="U49" s="189"/>
    </row>
    <row r="50" spans="1:21" x14ac:dyDescent="0.25">
      <c r="A50" s="95"/>
      <c r="B50" s="220"/>
      <c r="C50" s="221"/>
      <c r="D50" s="221"/>
      <c r="E50" s="172"/>
      <c r="F50" s="173"/>
      <c r="G50" s="173"/>
      <c r="H50" s="222"/>
      <c r="I50" s="269"/>
      <c r="J50" s="223"/>
      <c r="K50" s="220"/>
      <c r="L50" s="224"/>
      <c r="M50" s="36"/>
      <c r="N50" s="225"/>
      <c r="O50" s="226"/>
      <c r="P50" s="226"/>
      <c r="Q50" s="120"/>
      <c r="R50" s="227"/>
      <c r="S50" s="228"/>
      <c r="T50" s="228"/>
      <c r="U50" s="189"/>
    </row>
    <row r="51" spans="1:21" x14ac:dyDescent="0.25">
      <c r="A51" s="95"/>
      <c r="B51" s="220"/>
      <c r="C51" s="221"/>
      <c r="D51" s="221"/>
      <c r="E51" s="172"/>
      <c r="F51" s="173"/>
      <c r="G51" s="173"/>
      <c r="H51" s="222" t="s">
        <v>71</v>
      </c>
      <c r="I51" s="269" t="str">
        <f>CONCATENATE(A51,"/",2025)</f>
        <v>/2025</v>
      </c>
      <c r="J51" s="223"/>
      <c r="K51" s="220"/>
      <c r="L51" s="224"/>
      <c r="M51" s="36"/>
      <c r="N51" s="225"/>
      <c r="O51" s="226"/>
      <c r="P51" s="226"/>
      <c r="Q51" s="120"/>
      <c r="R51" s="227"/>
      <c r="S51" s="228"/>
      <c r="T51" s="228"/>
      <c r="U51" s="189">
        <f>IF(K51&lt;&gt;"","",F51)</f>
        <v>0</v>
      </c>
    </row>
    <row r="52" spans="1:21" x14ac:dyDescent="0.25">
      <c r="A52" s="254"/>
      <c r="B52" s="255"/>
      <c r="C52" s="256"/>
      <c r="D52" s="256"/>
      <c r="E52" s="190"/>
      <c r="F52" s="191"/>
      <c r="G52" s="191"/>
      <c r="H52" s="257"/>
      <c r="I52" s="258"/>
      <c r="J52" s="259"/>
      <c r="K52" s="260"/>
      <c r="L52" s="261"/>
      <c r="M52" s="262"/>
      <c r="N52" s="263"/>
      <c r="O52" s="264"/>
      <c r="P52" s="264"/>
      <c r="Q52" s="265"/>
      <c r="R52" s="266"/>
      <c r="S52" s="267"/>
      <c r="T52" s="267"/>
      <c r="U52" s="268"/>
    </row>
    <row r="53" spans="1:21" x14ac:dyDescent="0.25">
      <c r="A53" s="176"/>
      <c r="B53" s="177"/>
      <c r="C53" s="178"/>
      <c r="D53" s="274"/>
      <c r="E53" s="270" t="s">
        <v>74</v>
      </c>
      <c r="F53" s="271">
        <f>F49+F34+F30+F26+F19+F10</f>
        <v>0</v>
      </c>
      <c r="G53" s="271">
        <f>G51+G49+G34+G30+G26+G19+G10</f>
        <v>0</v>
      </c>
      <c r="H53" s="179"/>
      <c r="M53" s="180">
        <f t="shared" ref="M53:U53" si="10">SUM(M4:M52)</f>
        <v>0</v>
      </c>
      <c r="N53" s="180">
        <f t="shared" si="10"/>
        <v>0</v>
      </c>
      <c r="O53" s="180">
        <f t="shared" si="10"/>
        <v>0</v>
      </c>
      <c r="P53" s="180">
        <f t="shared" si="10"/>
        <v>0</v>
      </c>
      <c r="Q53" s="180">
        <f t="shared" si="10"/>
        <v>0</v>
      </c>
      <c r="R53" s="180">
        <f t="shared" si="10"/>
        <v>0</v>
      </c>
      <c r="S53" s="180">
        <f t="shared" si="10"/>
        <v>0</v>
      </c>
      <c r="T53" s="180">
        <f t="shared" si="10"/>
        <v>0</v>
      </c>
      <c r="U53" s="180">
        <f t="shared" si="10"/>
        <v>0</v>
      </c>
    </row>
    <row r="54" spans="1:21" ht="17.25" x14ac:dyDescent="0.25">
      <c r="A54" s="100"/>
      <c r="B54" s="168"/>
      <c r="C54" s="103"/>
      <c r="D54" s="103"/>
      <c r="L54" s="85" t="s">
        <v>44</v>
      </c>
      <c r="M54" s="162">
        <f>M53-N53</f>
        <v>0</v>
      </c>
      <c r="O54" s="163">
        <f>O53-P53</f>
        <v>0</v>
      </c>
      <c r="Q54" s="164">
        <f>Q53</f>
        <v>0</v>
      </c>
      <c r="S54" s="165">
        <f>S53-T53</f>
        <v>0</v>
      </c>
    </row>
    <row r="55" spans="1:21" x14ac:dyDescent="0.25">
      <c r="A55" s="100"/>
      <c r="B55" s="309"/>
      <c r="C55" s="309"/>
      <c r="F55" s="163"/>
      <c r="G55" s="163"/>
      <c r="L55" s="52" t="s">
        <v>22</v>
      </c>
      <c r="M55" s="89">
        <f>N53+O55</f>
        <v>0</v>
      </c>
      <c r="O55" s="89">
        <f>P53</f>
        <v>0</v>
      </c>
      <c r="P55" s="28" t="s">
        <v>23</v>
      </c>
      <c r="Q55" s="163">
        <f>R53</f>
        <v>0</v>
      </c>
    </row>
    <row r="56" spans="1:21" ht="17.25" x14ac:dyDescent="0.25">
      <c r="A56" s="100"/>
      <c r="L56" s="85" t="s">
        <v>24</v>
      </c>
      <c r="M56" s="162">
        <f>M55/1.2</f>
        <v>0</v>
      </c>
      <c r="N56" s="162"/>
      <c r="O56" s="162">
        <f>O55/1.2</f>
        <v>0</v>
      </c>
    </row>
    <row r="57" spans="1:21" ht="18" thickBot="1" x14ac:dyDescent="0.3">
      <c r="A57" s="100"/>
      <c r="L57" s="52" t="s">
        <v>25</v>
      </c>
      <c r="M57" s="169">
        <f>M56*20/100</f>
        <v>0</v>
      </c>
      <c r="N57" s="169"/>
      <c r="O57" s="169">
        <f t="shared" ref="O57" si="11">O56*20/100</f>
        <v>0</v>
      </c>
      <c r="P57" s="170"/>
    </row>
    <row r="58" spans="1:21" ht="19.5" thickTop="1" x14ac:dyDescent="0.25">
      <c r="A58" s="100"/>
      <c r="B58" s="312" t="s">
        <v>83</v>
      </c>
      <c r="C58" s="313"/>
      <c r="D58" s="314"/>
      <c r="F58" s="163"/>
      <c r="L58" s="85" t="s">
        <v>75</v>
      </c>
      <c r="M58" s="162">
        <f>M56+Q55+S55</f>
        <v>0</v>
      </c>
    </row>
    <row r="59" spans="1:21" ht="17.25" x14ac:dyDescent="0.25">
      <c r="B59" s="275"/>
      <c r="C59" s="276"/>
      <c r="D59" s="277"/>
      <c r="L59" s="85"/>
      <c r="M59" s="162"/>
    </row>
    <row r="60" spans="1:21" ht="17.25" x14ac:dyDescent="0.25">
      <c r="B60" s="278">
        <v>607090</v>
      </c>
      <c r="C60" s="280" t="s">
        <v>78</v>
      </c>
      <c r="D60" s="294">
        <f>SUMIF(H5:H52,"Lot Or  18 K - 18 K (750/1000)",F5:F52)</f>
        <v>0</v>
      </c>
      <c r="E60" s="296" t="s">
        <v>84</v>
      </c>
      <c r="L60" s="85"/>
      <c r="M60" s="162"/>
    </row>
    <row r="61" spans="1:21" ht="17.25" x14ac:dyDescent="0.25">
      <c r="B61" s="278">
        <v>607190</v>
      </c>
      <c r="C61" s="280" t="s">
        <v>79</v>
      </c>
      <c r="D61" s="294">
        <f>SUMIF(H4:H51,"Lot Argent",F4:F51)</f>
        <v>0</v>
      </c>
      <c r="E61" s="295">
        <f>SUM(D60:D61)</f>
        <v>0</v>
      </c>
      <c r="L61" s="85"/>
      <c r="M61" s="162"/>
    </row>
    <row r="62" spans="1:21" x14ac:dyDescent="0.25">
      <c r="B62" s="278"/>
      <c r="C62" s="280"/>
      <c r="D62" s="283"/>
      <c r="E62" s="297" t="s">
        <v>85</v>
      </c>
      <c r="H62"/>
      <c r="I62"/>
      <c r="K62"/>
      <c r="L62"/>
      <c r="M62"/>
      <c r="N62"/>
      <c r="O62"/>
      <c r="P62"/>
      <c r="Q62"/>
      <c r="R62"/>
      <c r="S62"/>
      <c r="T62"/>
      <c r="U62"/>
    </row>
    <row r="63" spans="1:21" x14ac:dyDescent="0.25">
      <c r="B63" s="278">
        <v>707090</v>
      </c>
      <c r="C63" s="280" t="s">
        <v>80</v>
      </c>
      <c r="D63" s="294">
        <f>Q53</f>
        <v>0</v>
      </c>
      <c r="E63" s="299">
        <f>D63-D60</f>
        <v>0</v>
      </c>
      <c r="H63"/>
      <c r="I63"/>
      <c r="K63"/>
      <c r="L63"/>
      <c r="M63"/>
      <c r="N63"/>
      <c r="O63"/>
      <c r="P63"/>
      <c r="Q63"/>
      <c r="R63"/>
      <c r="S63"/>
      <c r="T63"/>
      <c r="U63"/>
    </row>
    <row r="64" spans="1:21" x14ac:dyDescent="0.25">
      <c r="B64" s="278">
        <v>707100</v>
      </c>
      <c r="C64" s="280" t="s">
        <v>81</v>
      </c>
      <c r="D64" s="294">
        <f>O53-P53</f>
        <v>0</v>
      </c>
      <c r="E64" s="300"/>
      <c r="F64" s="308" t="s">
        <v>92</v>
      </c>
      <c r="H64"/>
      <c r="I64"/>
      <c r="K64"/>
      <c r="L64"/>
      <c r="M64"/>
      <c r="N64"/>
      <c r="O64"/>
      <c r="P64"/>
      <c r="Q64"/>
      <c r="R64"/>
      <c r="S64"/>
      <c r="T64"/>
      <c r="U64"/>
    </row>
    <row r="65" spans="2:21" ht="15.75" thickBot="1" x14ac:dyDescent="0.3">
      <c r="B65" s="279">
        <v>701190</v>
      </c>
      <c r="C65" s="281" t="s">
        <v>82</v>
      </c>
      <c r="D65" s="298">
        <f>ROUND(P53/1.2,2)</f>
        <v>0</v>
      </c>
      <c r="E65" s="295">
        <f>D65</f>
        <v>0</v>
      </c>
      <c r="F65" s="307">
        <f>ROUND(E65*0.2,2)</f>
        <v>0</v>
      </c>
      <c r="H65"/>
      <c r="I65"/>
      <c r="K65"/>
      <c r="L65"/>
      <c r="M65"/>
      <c r="N65"/>
      <c r="O65"/>
      <c r="P65"/>
      <c r="Q65"/>
      <c r="R65"/>
      <c r="S65"/>
      <c r="T65"/>
      <c r="U65"/>
    </row>
    <row r="66" spans="2:21" ht="15.75" thickTop="1" x14ac:dyDescent="0.25">
      <c r="H66"/>
      <c r="I66"/>
      <c r="K66"/>
      <c r="L66"/>
      <c r="M66"/>
      <c r="N66"/>
      <c r="O66"/>
      <c r="P66"/>
      <c r="Q66"/>
      <c r="R66"/>
      <c r="S66"/>
      <c r="T66"/>
      <c r="U66"/>
    </row>
    <row r="67" spans="2:21" x14ac:dyDescent="0.25">
      <c r="D67" s="302" t="s">
        <v>86</v>
      </c>
      <c r="E67" s="301">
        <f>SUM(E63:E65)</f>
        <v>0</v>
      </c>
      <c r="F67" s="303" t="e">
        <f>E67/SUM(D63:D65)</f>
        <v>#DIV/0!</v>
      </c>
      <c r="H67"/>
      <c r="I67"/>
      <c r="K67"/>
      <c r="L67"/>
      <c r="M67"/>
      <c r="N67"/>
      <c r="O67"/>
      <c r="P67"/>
      <c r="Q67"/>
      <c r="R67"/>
      <c r="S67"/>
      <c r="T67"/>
      <c r="U67"/>
    </row>
    <row r="68" spans="2:21" x14ac:dyDescent="0.25">
      <c r="H68"/>
      <c r="I68"/>
      <c r="K68"/>
      <c r="L68"/>
      <c r="M68"/>
      <c r="N68"/>
      <c r="O68"/>
      <c r="P68"/>
      <c r="Q68"/>
      <c r="R68"/>
      <c r="S68"/>
      <c r="T68"/>
      <c r="U68"/>
    </row>
    <row r="69" spans="2:21" x14ac:dyDescent="0.25">
      <c r="H69"/>
      <c r="I69"/>
      <c r="K69"/>
      <c r="L69"/>
      <c r="M69"/>
      <c r="N69"/>
      <c r="O69"/>
      <c r="P69"/>
      <c r="Q69"/>
      <c r="R69"/>
      <c r="S69"/>
      <c r="T69"/>
      <c r="U69"/>
    </row>
    <row r="70" spans="2:21" x14ac:dyDescent="0.25">
      <c r="H70"/>
      <c r="I70"/>
      <c r="K70"/>
      <c r="L70"/>
      <c r="M70"/>
      <c r="N70"/>
      <c r="O70"/>
      <c r="P70"/>
      <c r="Q70"/>
      <c r="R70"/>
      <c r="S70"/>
      <c r="T70"/>
      <c r="U70"/>
    </row>
    <row r="71" spans="2:21" ht="15.75" thickBot="1" x14ac:dyDescent="0.3">
      <c r="H71"/>
      <c r="I71"/>
      <c r="K71"/>
      <c r="L71"/>
      <c r="M71"/>
      <c r="N71"/>
      <c r="O71"/>
      <c r="P71"/>
      <c r="Q71"/>
      <c r="R71"/>
      <c r="S71"/>
      <c r="T71"/>
      <c r="U71"/>
    </row>
    <row r="72" spans="2:21" ht="19.5" thickTop="1" x14ac:dyDescent="0.25">
      <c r="B72" s="312" t="s">
        <v>87</v>
      </c>
      <c r="C72" s="313"/>
      <c r="D72" s="314"/>
      <c r="H72"/>
      <c r="I72"/>
      <c r="K72"/>
      <c r="L72"/>
      <c r="M72"/>
      <c r="N72"/>
      <c r="O72"/>
      <c r="P72"/>
      <c r="Q72"/>
      <c r="R72"/>
      <c r="S72"/>
      <c r="T72"/>
      <c r="U72"/>
    </row>
    <row r="73" spans="2:21" x14ac:dyDescent="0.25">
      <c r="B73" s="275"/>
      <c r="C73" s="276"/>
      <c r="D73" s="277"/>
      <c r="H73"/>
      <c r="I73"/>
      <c r="K73"/>
      <c r="L73"/>
      <c r="M73"/>
      <c r="N73"/>
      <c r="O73"/>
      <c r="P73"/>
      <c r="Q73"/>
      <c r="R73"/>
      <c r="S73"/>
      <c r="T73"/>
      <c r="U73"/>
    </row>
    <row r="74" spans="2:21" x14ac:dyDescent="0.25">
      <c r="B74" s="278">
        <v>607090</v>
      </c>
      <c r="C74" s="280" t="s">
        <v>78</v>
      </c>
      <c r="D74" s="294">
        <f>D60+'10-2025'!D74</f>
        <v>13215</v>
      </c>
      <c r="E74" s="296" t="s">
        <v>84</v>
      </c>
      <c r="H74"/>
      <c r="I74"/>
      <c r="K74"/>
      <c r="L74"/>
      <c r="M74"/>
      <c r="N74"/>
      <c r="O74"/>
      <c r="P74"/>
      <c r="Q74"/>
      <c r="R74"/>
      <c r="S74"/>
      <c r="T74"/>
      <c r="U74"/>
    </row>
    <row r="75" spans="2:21" x14ac:dyDescent="0.25">
      <c r="B75" s="278">
        <v>607190</v>
      </c>
      <c r="C75" s="280" t="s">
        <v>79</v>
      </c>
      <c r="D75" s="294">
        <f>D61+'10-2025'!D75</f>
        <v>640</v>
      </c>
      <c r="E75" s="295">
        <f>D74+D75</f>
        <v>13855</v>
      </c>
      <c r="H75"/>
      <c r="I75"/>
      <c r="K75"/>
      <c r="L75"/>
      <c r="M75"/>
      <c r="N75"/>
      <c r="O75"/>
      <c r="P75"/>
      <c r="Q75"/>
      <c r="R75"/>
      <c r="S75"/>
      <c r="T75"/>
      <c r="U75"/>
    </row>
    <row r="76" spans="2:21" x14ac:dyDescent="0.25">
      <c r="B76" s="278"/>
      <c r="C76" s="280"/>
      <c r="D76" s="283"/>
      <c r="E76" s="297" t="s">
        <v>85</v>
      </c>
      <c r="H76"/>
      <c r="I76"/>
      <c r="K76"/>
      <c r="L76"/>
      <c r="M76"/>
      <c r="N76"/>
      <c r="O76"/>
      <c r="P76"/>
      <c r="Q76"/>
      <c r="R76"/>
      <c r="S76"/>
      <c r="T76"/>
      <c r="U76"/>
    </row>
    <row r="77" spans="2:21" x14ac:dyDescent="0.25">
      <c r="B77" s="278">
        <v>707090</v>
      </c>
      <c r="C77" s="280" t="s">
        <v>80</v>
      </c>
      <c r="D77" s="294">
        <f>D63+'10-2025'!D77</f>
        <v>29561</v>
      </c>
      <c r="E77" s="299">
        <f>D77-D74</f>
        <v>16346</v>
      </c>
      <c r="H77"/>
      <c r="I77"/>
      <c r="K77"/>
      <c r="L77"/>
      <c r="M77"/>
      <c r="N77"/>
      <c r="O77"/>
      <c r="P77"/>
      <c r="Q77"/>
      <c r="R77"/>
      <c r="S77"/>
      <c r="T77"/>
      <c r="U77"/>
    </row>
    <row r="78" spans="2:21" x14ac:dyDescent="0.25">
      <c r="B78" s="278">
        <v>707100</v>
      </c>
      <c r="C78" s="280" t="s">
        <v>81</v>
      </c>
      <c r="D78" s="294">
        <f>D64+'10-2025'!D78</f>
        <v>540</v>
      </c>
      <c r="E78" s="300"/>
      <c r="H78"/>
      <c r="I78"/>
      <c r="K78"/>
      <c r="L78"/>
      <c r="M78"/>
      <c r="N78"/>
      <c r="O78"/>
      <c r="P78"/>
      <c r="Q78"/>
      <c r="R78"/>
      <c r="S78"/>
      <c r="T78"/>
      <c r="U78"/>
    </row>
    <row r="79" spans="2:21" ht="15.75" thickBot="1" x14ac:dyDescent="0.3">
      <c r="B79" s="279">
        <v>701190</v>
      </c>
      <c r="C79" s="281" t="s">
        <v>82</v>
      </c>
      <c r="D79" s="294">
        <f>D65+'10-2025'!D79</f>
        <v>191.67</v>
      </c>
      <c r="E79" s="295">
        <f>D79</f>
        <v>191.67</v>
      </c>
      <c r="H79"/>
      <c r="I79"/>
      <c r="K79"/>
      <c r="L79"/>
      <c r="M79"/>
      <c r="N79"/>
      <c r="O79"/>
      <c r="P79"/>
      <c r="Q79"/>
      <c r="R79"/>
      <c r="S79"/>
      <c r="T79"/>
      <c r="U79"/>
    </row>
    <row r="80" spans="2:21" ht="15.75" thickTop="1" x14ac:dyDescent="0.25">
      <c r="H80"/>
      <c r="I80"/>
      <c r="K80"/>
      <c r="L80"/>
      <c r="M80"/>
      <c r="N80"/>
      <c r="O80"/>
      <c r="P80"/>
      <c r="Q80"/>
      <c r="R80"/>
      <c r="S80"/>
      <c r="T80"/>
      <c r="U80"/>
    </row>
    <row r="81" spans="4:21" x14ac:dyDescent="0.25">
      <c r="D81" s="302" t="s">
        <v>86</v>
      </c>
      <c r="E81" s="301">
        <f>SUM(E77:E79)</f>
        <v>16537.669999999998</v>
      </c>
      <c r="F81" s="303">
        <f>E81/SUM(D77:D79)</f>
        <v>0.54592975792493692</v>
      </c>
      <c r="H81"/>
      <c r="I81"/>
      <c r="K81"/>
      <c r="L81"/>
      <c r="M81"/>
      <c r="N81"/>
      <c r="O81"/>
      <c r="P81"/>
      <c r="Q81"/>
      <c r="R81"/>
      <c r="S81"/>
      <c r="T81"/>
      <c r="U81"/>
    </row>
    <row r="82" spans="4:21" x14ac:dyDescent="0.25">
      <c r="H82"/>
      <c r="I82"/>
      <c r="K82"/>
      <c r="L82"/>
      <c r="M82"/>
      <c r="N82"/>
      <c r="O82"/>
      <c r="P82"/>
      <c r="Q82"/>
      <c r="R82"/>
      <c r="S82"/>
      <c r="T82"/>
      <c r="U82"/>
    </row>
    <row r="83" spans="4:21" x14ac:dyDescent="0.25">
      <c r="H83"/>
      <c r="I83"/>
      <c r="K83"/>
      <c r="L83"/>
      <c r="M83"/>
      <c r="N83"/>
      <c r="O83"/>
      <c r="P83"/>
      <c r="Q83"/>
      <c r="R83"/>
      <c r="S83"/>
      <c r="T83"/>
      <c r="U83"/>
    </row>
    <row r="84" spans="4:21" x14ac:dyDescent="0.25">
      <c r="H84"/>
      <c r="I84"/>
      <c r="K84"/>
      <c r="L84"/>
      <c r="M84"/>
      <c r="N84"/>
      <c r="O84"/>
      <c r="P84"/>
      <c r="Q84"/>
      <c r="R84"/>
      <c r="S84"/>
      <c r="T84"/>
      <c r="U84"/>
    </row>
    <row r="85" spans="4:21" x14ac:dyDescent="0.25">
      <c r="H85"/>
      <c r="I85"/>
      <c r="K85"/>
      <c r="L85"/>
      <c r="M85"/>
      <c r="N85"/>
      <c r="O85"/>
      <c r="P85"/>
      <c r="Q85"/>
      <c r="R85"/>
      <c r="S85"/>
      <c r="T85"/>
      <c r="U85"/>
    </row>
    <row r="86" spans="4:21" x14ac:dyDescent="0.25">
      <c r="H86"/>
      <c r="I86"/>
      <c r="K86"/>
      <c r="L86"/>
      <c r="M86"/>
      <c r="N86"/>
      <c r="O86"/>
      <c r="P86"/>
      <c r="Q86"/>
      <c r="R86"/>
      <c r="S86"/>
      <c r="T86"/>
      <c r="U86"/>
    </row>
    <row r="87" spans="4:21" x14ac:dyDescent="0.25">
      <c r="H87"/>
      <c r="I87"/>
      <c r="K87"/>
      <c r="L87"/>
      <c r="M87"/>
      <c r="N87"/>
      <c r="O87"/>
      <c r="P87"/>
      <c r="Q87"/>
      <c r="R87"/>
      <c r="S87"/>
      <c r="T87"/>
      <c r="U87"/>
    </row>
    <row r="88" spans="4:21" x14ac:dyDescent="0.25">
      <c r="H88"/>
      <c r="I88"/>
      <c r="K88"/>
      <c r="L88"/>
      <c r="M88"/>
      <c r="N88"/>
      <c r="O88"/>
      <c r="P88"/>
      <c r="Q88"/>
      <c r="R88"/>
      <c r="S88"/>
      <c r="T88"/>
      <c r="U88"/>
    </row>
    <row r="89" spans="4:21" x14ac:dyDescent="0.25">
      <c r="H89"/>
      <c r="I89"/>
      <c r="K89"/>
      <c r="L89"/>
      <c r="M89"/>
      <c r="N89"/>
      <c r="O89"/>
      <c r="P89"/>
      <c r="Q89"/>
      <c r="R89"/>
      <c r="S89"/>
      <c r="T89"/>
      <c r="U89"/>
    </row>
    <row r="90" spans="4:21" x14ac:dyDescent="0.25">
      <c r="H90"/>
      <c r="I90"/>
      <c r="K90"/>
      <c r="L90"/>
      <c r="M90"/>
      <c r="N90"/>
      <c r="O90"/>
      <c r="P90"/>
      <c r="Q90"/>
      <c r="R90"/>
      <c r="S90"/>
      <c r="T90"/>
      <c r="U90"/>
    </row>
    <row r="91" spans="4:21" x14ac:dyDescent="0.25">
      <c r="H91"/>
      <c r="I91"/>
      <c r="K91"/>
      <c r="L91"/>
      <c r="M91"/>
      <c r="N91"/>
      <c r="O91"/>
      <c r="P91"/>
      <c r="Q91"/>
      <c r="R91"/>
      <c r="S91"/>
      <c r="T91"/>
      <c r="U91"/>
    </row>
    <row r="92" spans="4:21" x14ac:dyDescent="0.25">
      <c r="H92"/>
      <c r="I92"/>
      <c r="K92"/>
      <c r="L92"/>
      <c r="M92"/>
      <c r="N92"/>
      <c r="O92"/>
      <c r="P92"/>
      <c r="Q92"/>
      <c r="R92"/>
      <c r="S92"/>
      <c r="T92"/>
      <c r="U92"/>
    </row>
  </sheetData>
  <mergeCells count="6">
    <mergeCell ref="B72:D72"/>
    <mergeCell ref="M2:N2"/>
    <mergeCell ref="O2:P2"/>
    <mergeCell ref="Q2:R2"/>
    <mergeCell ref="B55:C55"/>
    <mergeCell ref="B58:D58"/>
  </mergeCells>
  <dataValidations count="1">
    <dataValidation type="list" allowBlank="1" showInputMessage="1" showErrorMessage="1" sqref="J5:J51" xr:uid="{00000000-0002-0000-0D00-000000000000}">
      <formula1>Mode</formula1>
    </dataValidation>
  </dataValidation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U92"/>
  <sheetViews>
    <sheetView topLeftCell="A34" workbookViewId="0">
      <selection activeCell="F64" sqref="F64:F65"/>
    </sheetView>
  </sheetViews>
  <sheetFormatPr baseColWidth="10" defaultColWidth="10.42578125" defaultRowHeight="15" x14ac:dyDescent="0.25"/>
  <cols>
    <col min="1" max="1" width="14.140625" style="99" bestFit="1" customWidth="1"/>
    <col min="2" max="2" width="14.85546875" style="19" customWidth="1"/>
    <col min="3" max="3" width="23.28515625" style="19" bestFit="1" customWidth="1"/>
    <col min="4" max="5" width="15" style="19" customWidth="1"/>
    <col min="6" max="6" width="15" style="28" customWidth="1"/>
    <col min="7" max="7" width="7.42578125" style="28" bestFit="1" customWidth="1"/>
    <col min="8" max="8" width="37" style="28" customWidth="1"/>
    <col min="9" max="9" width="9.85546875" style="8" customWidth="1"/>
    <col min="10" max="10" width="13.140625" customWidth="1"/>
    <col min="11" max="11" width="14.85546875" style="19" customWidth="1"/>
    <col min="12" max="12" width="17.85546875" style="28" customWidth="1"/>
    <col min="13" max="13" width="14.7109375" style="28" customWidth="1"/>
    <col min="14" max="16" width="14.42578125" style="28" customWidth="1"/>
    <col min="17" max="17" width="15.7109375" style="163" customWidth="1"/>
    <col min="18" max="18" width="15.7109375" style="28" customWidth="1"/>
    <col min="19" max="19" width="17.28515625" style="28" customWidth="1"/>
    <col min="20" max="20" width="14.42578125" style="28" customWidth="1"/>
    <col min="21" max="21" width="15.85546875" style="28" customWidth="1"/>
    <col min="22" max="22" width="10.42578125" customWidth="1"/>
  </cols>
  <sheetData>
    <row r="1" spans="1:21" ht="17.25" x14ac:dyDescent="0.3">
      <c r="A1" s="90" t="s">
        <v>0</v>
      </c>
      <c r="B1" s="1"/>
      <c r="C1" s="1">
        <v>2022</v>
      </c>
      <c r="D1" s="1"/>
      <c r="E1" s="1"/>
      <c r="F1" s="20"/>
      <c r="G1" s="20"/>
      <c r="H1" s="45" t="s">
        <v>1</v>
      </c>
      <c r="I1" s="54"/>
      <c r="J1" s="1"/>
      <c r="K1" s="73"/>
      <c r="L1" s="78"/>
      <c r="M1" s="106"/>
      <c r="N1" s="27"/>
      <c r="O1" s="27"/>
      <c r="P1" s="27"/>
      <c r="Q1" s="107"/>
      <c r="R1" s="27"/>
      <c r="S1" s="27"/>
      <c r="T1" s="27"/>
      <c r="U1" s="51" t="s">
        <v>2</v>
      </c>
    </row>
    <row r="2" spans="1:21" ht="17.25" x14ac:dyDescent="0.3">
      <c r="A2" s="91"/>
      <c r="B2" s="2"/>
      <c r="C2" s="15"/>
      <c r="D2" s="15"/>
      <c r="E2" s="15"/>
      <c r="F2" s="21"/>
      <c r="G2" s="21"/>
      <c r="H2" s="21"/>
      <c r="I2" s="55"/>
      <c r="J2" s="2"/>
      <c r="K2" s="2"/>
      <c r="L2" s="79"/>
      <c r="M2" s="310" t="s">
        <v>3</v>
      </c>
      <c r="N2" s="311"/>
      <c r="O2" s="310" t="s">
        <v>4</v>
      </c>
      <c r="P2" s="311"/>
      <c r="Q2" s="310" t="s">
        <v>31</v>
      </c>
      <c r="R2" s="311"/>
      <c r="S2" s="79"/>
      <c r="T2" s="79"/>
      <c r="U2" s="79"/>
    </row>
    <row r="3" spans="1:21" s="35" customFormat="1" ht="51.75" x14ac:dyDescent="0.25">
      <c r="A3" s="181" t="s">
        <v>5</v>
      </c>
      <c r="B3" s="182" t="s">
        <v>6</v>
      </c>
      <c r="C3" s="182" t="s">
        <v>28</v>
      </c>
      <c r="D3" s="182" t="s">
        <v>76</v>
      </c>
      <c r="E3" s="182" t="s">
        <v>7</v>
      </c>
      <c r="F3" s="182" t="s">
        <v>8</v>
      </c>
      <c r="G3" s="182" t="s">
        <v>39</v>
      </c>
      <c r="H3" s="182" t="s">
        <v>9</v>
      </c>
      <c r="I3" s="182" t="s">
        <v>10</v>
      </c>
      <c r="J3" s="183" t="s">
        <v>11</v>
      </c>
      <c r="K3" s="184" t="s">
        <v>12</v>
      </c>
      <c r="L3" s="182" t="s">
        <v>6</v>
      </c>
      <c r="M3" s="182" t="s">
        <v>30</v>
      </c>
      <c r="N3" s="185" t="s">
        <v>13</v>
      </c>
      <c r="O3" s="182" t="s">
        <v>14</v>
      </c>
      <c r="P3" s="182" t="s">
        <v>15</v>
      </c>
      <c r="Q3" s="186" t="s">
        <v>16</v>
      </c>
      <c r="R3" s="187" t="s">
        <v>17</v>
      </c>
      <c r="S3" s="188" t="s">
        <v>18</v>
      </c>
      <c r="T3" s="188" t="s">
        <v>19</v>
      </c>
      <c r="U3" s="182" t="s">
        <v>27</v>
      </c>
    </row>
    <row r="4" spans="1:21" x14ac:dyDescent="0.25">
      <c r="A4" s="192"/>
      <c r="B4" s="193"/>
      <c r="C4" s="194"/>
      <c r="D4" s="194"/>
      <c r="E4" s="195"/>
      <c r="F4" s="196"/>
      <c r="G4" s="196"/>
      <c r="H4" s="196"/>
      <c r="I4" s="197"/>
      <c r="J4" s="198"/>
      <c r="K4" s="193"/>
      <c r="L4" s="199"/>
      <c r="M4" s="196"/>
      <c r="N4" s="200"/>
      <c r="O4" s="201"/>
      <c r="P4" s="201"/>
      <c r="Q4" s="202"/>
      <c r="R4" s="203"/>
      <c r="S4" s="204"/>
      <c r="T4" s="205"/>
      <c r="U4" s="206"/>
    </row>
    <row r="5" spans="1:21" x14ac:dyDescent="0.25">
      <c r="A5" s="94"/>
      <c r="B5" s="207"/>
      <c r="C5" s="208"/>
      <c r="D5" s="208"/>
      <c r="E5" s="13"/>
      <c r="F5" s="14"/>
      <c r="G5" s="14"/>
      <c r="H5" s="209" t="s">
        <v>41</v>
      </c>
      <c r="I5" s="269" t="str">
        <f t="shared" ref="I5:I8" si="0">CONCATENATE(A5,"/",2025)</f>
        <v>/2025</v>
      </c>
      <c r="J5" s="210" t="s">
        <v>26</v>
      </c>
      <c r="K5" s="211"/>
      <c r="L5" s="62"/>
      <c r="M5" s="40"/>
      <c r="N5" s="116" t="str">
        <f>IF(M5="","",IF(E5&lt;&gt;"",M5-E5,M5-F5))</f>
        <v/>
      </c>
      <c r="O5" s="212"/>
      <c r="P5" s="212" t="str">
        <f>IF(O5="","",IF(E5&lt;&gt;"",O5-E5,O5-F5))</f>
        <v/>
      </c>
      <c r="Q5" s="111"/>
      <c r="R5" s="112"/>
      <c r="S5" s="213"/>
      <c r="T5" s="213"/>
      <c r="U5" s="189">
        <f t="shared" ref="U5:U8" si="1">IF(K5&lt;&gt;"","",C5)</f>
        <v>0</v>
      </c>
    </row>
    <row r="6" spans="1:21" x14ac:dyDescent="0.25">
      <c r="A6" s="94"/>
      <c r="B6" s="214"/>
      <c r="C6" s="215"/>
      <c r="D6" s="215"/>
      <c r="E6" s="13"/>
      <c r="F6" s="14"/>
      <c r="G6" s="14"/>
      <c r="H6" s="209" t="s">
        <v>41</v>
      </c>
      <c r="I6" s="269" t="str">
        <f t="shared" si="0"/>
        <v>/2025</v>
      </c>
      <c r="J6" s="210" t="s">
        <v>26</v>
      </c>
      <c r="K6" s="214"/>
      <c r="L6" s="62"/>
      <c r="M6" s="40"/>
      <c r="N6" s="216"/>
      <c r="O6" s="217"/>
      <c r="P6" s="217"/>
      <c r="Q6" s="111"/>
      <c r="R6" s="218"/>
      <c r="S6" s="219"/>
      <c r="T6" s="219"/>
      <c r="U6" s="189">
        <f t="shared" si="1"/>
        <v>0</v>
      </c>
    </row>
    <row r="7" spans="1:21" x14ac:dyDescent="0.25">
      <c r="A7" s="94"/>
      <c r="B7" s="214"/>
      <c r="C7" s="215"/>
      <c r="D7" s="215"/>
      <c r="E7" s="13"/>
      <c r="F7" s="14"/>
      <c r="G7" s="14"/>
      <c r="H7" s="209" t="s">
        <v>41</v>
      </c>
      <c r="I7" s="269" t="str">
        <f t="shared" si="0"/>
        <v>/2025</v>
      </c>
      <c r="J7" s="210" t="s">
        <v>26</v>
      </c>
      <c r="K7" s="214"/>
      <c r="L7" s="62"/>
      <c r="M7" s="40"/>
      <c r="N7" s="216"/>
      <c r="O7" s="217"/>
      <c r="P7" s="217"/>
      <c r="Q7" s="111"/>
      <c r="R7" s="218"/>
      <c r="S7" s="219"/>
      <c r="T7" s="219"/>
      <c r="U7" s="189">
        <f t="shared" si="1"/>
        <v>0</v>
      </c>
    </row>
    <row r="8" spans="1:21" x14ac:dyDescent="0.25">
      <c r="A8" s="94"/>
      <c r="B8" s="214"/>
      <c r="C8" s="215"/>
      <c r="D8" s="215"/>
      <c r="E8" s="13"/>
      <c r="F8" s="14"/>
      <c r="G8" s="14"/>
      <c r="H8" s="209" t="s">
        <v>41</v>
      </c>
      <c r="I8" s="269" t="str">
        <f t="shared" si="0"/>
        <v>/2025</v>
      </c>
      <c r="J8" s="210" t="s">
        <v>26</v>
      </c>
      <c r="K8" s="214"/>
      <c r="L8" s="62"/>
      <c r="M8" s="40"/>
      <c r="N8" s="216"/>
      <c r="O8" s="217"/>
      <c r="P8" s="217"/>
      <c r="Q8" s="111"/>
      <c r="R8" s="218"/>
      <c r="S8" s="219"/>
      <c r="T8" s="219"/>
      <c r="U8" s="189">
        <f t="shared" si="1"/>
        <v>0</v>
      </c>
    </row>
    <row r="9" spans="1:21" x14ac:dyDescent="0.25">
      <c r="A9" s="95"/>
      <c r="B9" s="220"/>
      <c r="C9" s="221"/>
      <c r="D9" s="221"/>
      <c r="E9" s="172"/>
      <c r="F9" s="173"/>
      <c r="G9" s="173"/>
      <c r="H9" s="222"/>
      <c r="I9" s="223"/>
      <c r="J9" s="223"/>
      <c r="K9" s="220"/>
      <c r="L9" s="224"/>
      <c r="M9" s="36"/>
      <c r="N9" s="225"/>
      <c r="O9" s="226"/>
      <c r="P9" s="226"/>
      <c r="Q9" s="120"/>
      <c r="R9" s="227"/>
      <c r="S9" s="228"/>
      <c r="T9" s="228"/>
      <c r="U9" s="189"/>
    </row>
    <row r="10" spans="1:21" x14ac:dyDescent="0.25">
      <c r="A10" s="229"/>
      <c r="B10" s="230"/>
      <c r="C10" s="231"/>
      <c r="D10" s="231"/>
      <c r="E10" s="270" t="s">
        <v>73</v>
      </c>
      <c r="F10" s="271">
        <f>SUM(F5:F9)</f>
        <v>0</v>
      </c>
      <c r="G10" s="271">
        <f>SUM(G5:G9)</f>
        <v>0</v>
      </c>
      <c r="H10" s="232"/>
      <c r="I10" s="233"/>
      <c r="J10" s="233"/>
      <c r="K10" s="230"/>
      <c r="L10" s="234"/>
      <c r="M10" s="235"/>
      <c r="N10" s="236"/>
      <c r="O10" s="237"/>
      <c r="P10" s="237"/>
      <c r="Q10" s="238"/>
      <c r="R10" s="239"/>
      <c r="S10" s="240"/>
      <c r="T10" s="240"/>
      <c r="U10" s="241"/>
    </row>
    <row r="11" spans="1:21" x14ac:dyDescent="0.25">
      <c r="A11" s="242"/>
      <c r="B11" s="243"/>
      <c r="C11" s="244"/>
      <c r="D11" s="244"/>
      <c r="E11" s="174"/>
      <c r="F11" s="175"/>
      <c r="G11" s="175"/>
      <c r="H11" s="245"/>
      <c r="I11" s="246"/>
      <c r="J11" s="246"/>
      <c r="K11" s="243"/>
      <c r="L11" s="247"/>
      <c r="M11" s="248"/>
      <c r="N11" s="249"/>
      <c r="O11" s="250"/>
      <c r="P11" s="250"/>
      <c r="Q11" s="251"/>
      <c r="R11" s="252"/>
      <c r="S11" s="253"/>
      <c r="T11" s="253"/>
      <c r="U11" s="189"/>
    </row>
    <row r="12" spans="1:21" x14ac:dyDescent="0.25">
      <c r="A12" s="95"/>
      <c r="B12" s="220"/>
      <c r="C12" s="221"/>
      <c r="D12" s="221"/>
      <c r="E12" s="172"/>
      <c r="F12" s="173"/>
      <c r="G12" s="173"/>
      <c r="H12" s="209" t="s">
        <v>41</v>
      </c>
      <c r="I12" s="269" t="str">
        <f t="shared" ref="I12:I17" si="2">CONCATENATE(A12,"/",2025)</f>
        <v>/2025</v>
      </c>
      <c r="J12" s="223" t="s">
        <v>26</v>
      </c>
      <c r="K12" s="220"/>
      <c r="L12" s="224"/>
      <c r="M12" s="36"/>
      <c r="N12" s="225"/>
      <c r="O12" s="226"/>
      <c r="P12" s="226"/>
      <c r="Q12" s="120"/>
      <c r="R12" s="227"/>
      <c r="S12" s="228"/>
      <c r="T12" s="228"/>
      <c r="U12" s="189">
        <f t="shared" ref="U12:U17" si="3">IF(K12&lt;&gt;"","",C12)</f>
        <v>0</v>
      </c>
    </row>
    <row r="13" spans="1:21" x14ac:dyDescent="0.25">
      <c r="A13" s="95"/>
      <c r="B13" s="220"/>
      <c r="C13" s="221"/>
      <c r="D13" s="221"/>
      <c r="E13" s="172"/>
      <c r="F13" s="173"/>
      <c r="G13" s="173"/>
      <c r="H13" s="209" t="s">
        <v>41</v>
      </c>
      <c r="I13" s="269" t="str">
        <f t="shared" si="2"/>
        <v>/2025</v>
      </c>
      <c r="J13" s="223" t="s">
        <v>26</v>
      </c>
      <c r="K13" s="220"/>
      <c r="L13" s="224"/>
      <c r="M13" s="36"/>
      <c r="N13" s="225"/>
      <c r="O13" s="226"/>
      <c r="P13" s="226"/>
      <c r="Q13" s="120"/>
      <c r="R13" s="227"/>
      <c r="S13" s="228"/>
      <c r="T13" s="228"/>
      <c r="U13" s="189">
        <f t="shared" si="3"/>
        <v>0</v>
      </c>
    </row>
    <row r="14" spans="1:21" x14ac:dyDescent="0.25">
      <c r="A14" s="95"/>
      <c r="B14" s="220"/>
      <c r="C14" s="221"/>
      <c r="D14" s="221"/>
      <c r="E14" s="172"/>
      <c r="F14" s="173"/>
      <c r="G14" s="173"/>
      <c r="H14" s="209" t="s">
        <v>41</v>
      </c>
      <c r="I14" s="269" t="str">
        <f t="shared" si="2"/>
        <v>/2025</v>
      </c>
      <c r="J14" s="223" t="s">
        <v>26</v>
      </c>
      <c r="K14" s="220"/>
      <c r="L14" s="224"/>
      <c r="M14" s="36"/>
      <c r="N14" s="225"/>
      <c r="O14" s="226"/>
      <c r="P14" s="226"/>
      <c r="Q14" s="120"/>
      <c r="R14" s="227"/>
      <c r="S14" s="228"/>
      <c r="T14" s="228"/>
      <c r="U14" s="189">
        <f t="shared" si="3"/>
        <v>0</v>
      </c>
    </row>
    <row r="15" spans="1:21" x14ac:dyDescent="0.25">
      <c r="A15" s="95"/>
      <c r="B15" s="220"/>
      <c r="C15" s="221"/>
      <c r="D15" s="221"/>
      <c r="E15" s="172"/>
      <c r="F15" s="173"/>
      <c r="G15" s="173"/>
      <c r="H15" s="209" t="s">
        <v>41</v>
      </c>
      <c r="I15" s="269" t="str">
        <f t="shared" si="2"/>
        <v>/2025</v>
      </c>
      <c r="J15" s="223" t="s">
        <v>26</v>
      </c>
      <c r="K15" s="220"/>
      <c r="L15" s="224"/>
      <c r="M15" s="36"/>
      <c r="N15" s="225"/>
      <c r="O15" s="226"/>
      <c r="P15" s="226"/>
      <c r="Q15" s="120"/>
      <c r="R15" s="227"/>
      <c r="S15" s="228"/>
      <c r="T15" s="228"/>
      <c r="U15" s="189">
        <f t="shared" si="3"/>
        <v>0</v>
      </c>
    </row>
    <row r="16" spans="1:21" x14ac:dyDescent="0.25">
      <c r="A16" s="95"/>
      <c r="B16" s="220"/>
      <c r="C16" s="221"/>
      <c r="D16" s="221"/>
      <c r="E16" s="172"/>
      <c r="F16" s="173"/>
      <c r="G16" s="173"/>
      <c r="H16" s="209" t="s">
        <v>41</v>
      </c>
      <c r="I16" s="269" t="str">
        <f t="shared" si="2"/>
        <v>/2025</v>
      </c>
      <c r="J16" s="223" t="s">
        <v>26</v>
      </c>
      <c r="K16" s="220"/>
      <c r="L16" s="224"/>
      <c r="M16" s="36"/>
      <c r="N16" s="225"/>
      <c r="O16" s="226"/>
      <c r="P16" s="226"/>
      <c r="Q16" s="120"/>
      <c r="R16" s="227"/>
      <c r="S16" s="228"/>
      <c r="T16" s="228"/>
      <c r="U16" s="189">
        <f t="shared" si="3"/>
        <v>0</v>
      </c>
    </row>
    <row r="17" spans="1:21" x14ac:dyDescent="0.25">
      <c r="A17" s="95"/>
      <c r="B17" s="220"/>
      <c r="C17" s="221"/>
      <c r="D17" s="221"/>
      <c r="E17" s="172"/>
      <c r="F17" s="173"/>
      <c r="G17" s="173"/>
      <c r="H17" s="209" t="s">
        <v>41</v>
      </c>
      <c r="I17" s="269" t="str">
        <f t="shared" si="2"/>
        <v>/2025</v>
      </c>
      <c r="J17" s="223" t="s">
        <v>26</v>
      </c>
      <c r="K17" s="220"/>
      <c r="L17" s="224"/>
      <c r="M17" s="36"/>
      <c r="N17" s="225"/>
      <c r="O17" s="226"/>
      <c r="P17" s="226"/>
      <c r="Q17" s="120"/>
      <c r="R17" s="227"/>
      <c r="S17" s="228"/>
      <c r="T17" s="228"/>
      <c r="U17" s="189">
        <f t="shared" si="3"/>
        <v>0</v>
      </c>
    </row>
    <row r="18" spans="1:21" x14ac:dyDescent="0.25">
      <c r="A18" s="95"/>
      <c r="B18" s="220"/>
      <c r="C18" s="221"/>
      <c r="D18" s="221"/>
      <c r="E18" s="172"/>
      <c r="F18" s="173"/>
      <c r="G18" s="173"/>
      <c r="H18" s="209"/>
      <c r="I18" s="269"/>
      <c r="J18" s="223"/>
      <c r="K18" s="220"/>
      <c r="L18" s="224"/>
      <c r="M18" s="36"/>
      <c r="N18" s="225"/>
      <c r="O18" s="226"/>
      <c r="P18" s="226"/>
      <c r="Q18" s="120"/>
      <c r="R18" s="227"/>
      <c r="S18" s="228"/>
      <c r="T18" s="228"/>
      <c r="U18" s="189"/>
    </row>
    <row r="19" spans="1:21" x14ac:dyDescent="0.25">
      <c r="A19" s="229"/>
      <c r="B19" s="230"/>
      <c r="C19" s="231"/>
      <c r="D19" s="231"/>
      <c r="E19" s="270" t="s">
        <v>73</v>
      </c>
      <c r="F19" s="271">
        <f>SUM(F12:F18)</f>
        <v>0</v>
      </c>
      <c r="G19" s="271">
        <f>SUM(G12:G18)</f>
        <v>0</v>
      </c>
      <c r="H19" s="232"/>
      <c r="I19" s="233"/>
      <c r="J19" s="233"/>
      <c r="K19" s="230"/>
      <c r="L19" s="234"/>
      <c r="M19" s="235"/>
      <c r="N19" s="236"/>
      <c r="O19" s="237"/>
      <c r="P19" s="237"/>
      <c r="Q19" s="238"/>
      <c r="R19" s="239"/>
      <c r="S19" s="240"/>
      <c r="T19" s="240"/>
      <c r="U19" s="241"/>
    </row>
    <row r="20" spans="1:21" x14ac:dyDescent="0.25">
      <c r="A20" s="95"/>
      <c r="B20" s="220"/>
      <c r="C20" s="221"/>
      <c r="D20" s="221"/>
      <c r="E20" s="172"/>
      <c r="F20" s="173"/>
      <c r="G20" s="173"/>
      <c r="H20" s="209"/>
      <c r="I20" s="269"/>
      <c r="J20" s="223"/>
      <c r="K20" s="220"/>
      <c r="L20" s="224"/>
      <c r="M20" s="36"/>
      <c r="N20" s="225"/>
      <c r="O20" s="226"/>
      <c r="P20" s="226"/>
      <c r="Q20" s="120"/>
      <c r="R20" s="227"/>
      <c r="S20" s="228"/>
      <c r="T20" s="228"/>
      <c r="U20" s="189"/>
    </row>
    <row r="21" spans="1:21" x14ac:dyDescent="0.25">
      <c r="A21" s="95"/>
      <c r="B21" s="220"/>
      <c r="C21" s="221"/>
      <c r="D21" s="221"/>
      <c r="E21" s="172"/>
      <c r="F21" s="173"/>
      <c r="G21" s="173"/>
      <c r="H21" s="209" t="s">
        <v>41</v>
      </c>
      <c r="I21" s="269" t="str">
        <f t="shared" ref="I21:I47" si="4">CONCATENATE(A21,"/",2025)</f>
        <v>/2025</v>
      </c>
      <c r="J21" s="223" t="s">
        <v>26</v>
      </c>
      <c r="K21" s="220"/>
      <c r="L21" s="224"/>
      <c r="M21" s="36"/>
      <c r="N21" s="225"/>
      <c r="O21" s="226"/>
      <c r="P21" s="226"/>
      <c r="Q21" s="120"/>
      <c r="R21" s="227"/>
      <c r="S21" s="228"/>
      <c r="T21" s="228"/>
      <c r="U21" s="189">
        <f t="shared" ref="U21:U24" si="5">IF(K21&lt;&gt;"","",C21)</f>
        <v>0</v>
      </c>
    </row>
    <row r="22" spans="1:21" x14ac:dyDescent="0.25">
      <c r="A22" s="95"/>
      <c r="B22" s="220"/>
      <c r="C22" s="221"/>
      <c r="D22" s="221"/>
      <c r="E22" s="172"/>
      <c r="F22" s="173"/>
      <c r="G22" s="173"/>
      <c r="H22" s="209" t="s">
        <v>41</v>
      </c>
      <c r="I22" s="269" t="str">
        <f t="shared" si="4"/>
        <v>/2025</v>
      </c>
      <c r="J22" s="223" t="s">
        <v>26</v>
      </c>
      <c r="K22" s="220"/>
      <c r="L22" s="224"/>
      <c r="M22" s="36"/>
      <c r="N22" s="225"/>
      <c r="O22" s="226"/>
      <c r="P22" s="226"/>
      <c r="Q22" s="120"/>
      <c r="R22" s="227"/>
      <c r="S22" s="228"/>
      <c r="T22" s="228"/>
      <c r="U22" s="189">
        <f t="shared" si="5"/>
        <v>0</v>
      </c>
    </row>
    <row r="23" spans="1:21" x14ac:dyDescent="0.25">
      <c r="A23" s="95"/>
      <c r="B23" s="220"/>
      <c r="C23" s="221"/>
      <c r="D23" s="221"/>
      <c r="E23" s="172"/>
      <c r="F23" s="173"/>
      <c r="G23" s="173"/>
      <c r="H23" s="209" t="s">
        <v>41</v>
      </c>
      <c r="I23" s="269" t="str">
        <f t="shared" si="4"/>
        <v>/2025</v>
      </c>
      <c r="J23" s="223" t="s">
        <v>26</v>
      </c>
      <c r="K23" s="220"/>
      <c r="L23" s="224"/>
      <c r="M23" s="36"/>
      <c r="N23" s="225"/>
      <c r="O23" s="226"/>
      <c r="P23" s="226"/>
      <c r="Q23" s="120"/>
      <c r="R23" s="227"/>
      <c r="S23" s="228"/>
      <c r="T23" s="228"/>
      <c r="U23" s="189">
        <f t="shared" si="5"/>
        <v>0</v>
      </c>
    </row>
    <row r="24" spans="1:21" x14ac:dyDescent="0.25">
      <c r="A24" s="95"/>
      <c r="B24" s="220"/>
      <c r="C24" s="221"/>
      <c r="D24" s="221"/>
      <c r="E24" s="172"/>
      <c r="F24" s="173"/>
      <c r="G24" s="173"/>
      <c r="H24" s="209" t="s">
        <v>41</v>
      </c>
      <c r="I24" s="269" t="str">
        <f t="shared" si="4"/>
        <v>/2025</v>
      </c>
      <c r="J24" s="223" t="s">
        <v>26</v>
      </c>
      <c r="K24" s="220"/>
      <c r="L24" s="224"/>
      <c r="M24" s="36"/>
      <c r="N24" s="225"/>
      <c r="O24" s="226"/>
      <c r="P24" s="226"/>
      <c r="Q24" s="120"/>
      <c r="R24" s="227"/>
      <c r="S24" s="228"/>
      <c r="T24" s="228"/>
      <c r="U24" s="189">
        <f t="shared" si="5"/>
        <v>0</v>
      </c>
    </row>
    <row r="25" spans="1:21" x14ac:dyDescent="0.25">
      <c r="A25" s="95"/>
      <c r="B25" s="220"/>
      <c r="C25" s="221"/>
      <c r="D25" s="221"/>
      <c r="E25" s="172"/>
      <c r="F25" s="173"/>
      <c r="G25" s="173"/>
      <c r="H25" s="222"/>
      <c r="I25" s="269"/>
      <c r="J25" s="223"/>
      <c r="K25" s="220"/>
      <c r="L25" s="224"/>
      <c r="M25" s="36"/>
      <c r="N25" s="225"/>
      <c r="O25" s="226"/>
      <c r="P25" s="226"/>
      <c r="Q25" s="120"/>
      <c r="R25" s="227"/>
      <c r="S25" s="228"/>
      <c r="T25" s="228"/>
      <c r="U25" s="189"/>
    </row>
    <row r="26" spans="1:21" x14ac:dyDescent="0.25">
      <c r="A26" s="229"/>
      <c r="B26" s="230"/>
      <c r="C26" s="231"/>
      <c r="D26" s="231"/>
      <c r="E26" s="270" t="s">
        <v>73</v>
      </c>
      <c r="F26" s="271">
        <f>SUM(F21:F25)</f>
        <v>0</v>
      </c>
      <c r="G26" s="271">
        <f>SUM(G21:G25)</f>
        <v>0</v>
      </c>
      <c r="H26" s="232"/>
      <c r="I26" s="233"/>
      <c r="J26" s="233"/>
      <c r="K26" s="230"/>
      <c r="L26" s="234"/>
      <c r="M26" s="235"/>
      <c r="N26" s="236"/>
      <c r="O26" s="237"/>
      <c r="P26" s="237"/>
      <c r="Q26" s="238"/>
      <c r="R26" s="239"/>
      <c r="S26" s="240"/>
      <c r="T26" s="240"/>
      <c r="U26" s="241"/>
    </row>
    <row r="27" spans="1:21" x14ac:dyDescent="0.25">
      <c r="A27" s="95"/>
      <c r="B27" s="220"/>
      <c r="C27" s="221"/>
      <c r="D27" s="221"/>
      <c r="E27" s="172"/>
      <c r="F27" s="173"/>
      <c r="G27" s="173"/>
      <c r="H27" s="222"/>
      <c r="I27" s="269"/>
      <c r="J27" s="223"/>
      <c r="K27" s="220"/>
      <c r="L27" s="224"/>
      <c r="M27" s="36"/>
      <c r="N27" s="225"/>
      <c r="O27" s="226"/>
      <c r="P27" s="226"/>
      <c r="Q27" s="120"/>
      <c r="R27" s="227"/>
      <c r="S27" s="228"/>
      <c r="T27" s="228"/>
      <c r="U27" s="189"/>
    </row>
    <row r="28" spans="1:21" x14ac:dyDescent="0.25">
      <c r="A28" s="95"/>
      <c r="B28" s="220"/>
      <c r="C28" s="221"/>
      <c r="D28" s="221"/>
      <c r="E28" s="172"/>
      <c r="F28" s="173"/>
      <c r="G28" s="173"/>
      <c r="H28" s="222" t="s">
        <v>71</v>
      </c>
      <c r="I28" s="269" t="str">
        <f t="shared" ref="I28" si="6">CONCATENATE(A28,"/",2025)</f>
        <v>/2025</v>
      </c>
      <c r="J28" s="223" t="s">
        <v>26</v>
      </c>
      <c r="K28" s="220"/>
      <c r="L28" s="224"/>
      <c r="M28" s="36"/>
      <c r="N28" s="225"/>
      <c r="O28" s="273"/>
      <c r="P28" s="272"/>
      <c r="Q28" s="120"/>
      <c r="R28" s="227"/>
      <c r="S28" s="228"/>
      <c r="T28" s="228"/>
      <c r="U28" s="189">
        <f t="shared" ref="U28" si="7">IF(K28&lt;&gt;"","",C28)</f>
        <v>0</v>
      </c>
    </row>
    <row r="29" spans="1:21" x14ac:dyDescent="0.25">
      <c r="A29" s="95"/>
      <c r="B29" s="220"/>
      <c r="C29" s="221"/>
      <c r="D29" s="221"/>
      <c r="E29" s="172"/>
      <c r="F29" s="173"/>
      <c r="G29" s="173"/>
      <c r="H29" s="222"/>
      <c r="I29" s="269"/>
      <c r="J29" s="223"/>
      <c r="K29" s="220"/>
      <c r="L29" s="224"/>
      <c r="M29" s="36"/>
      <c r="N29" s="225"/>
      <c r="O29" s="226"/>
      <c r="P29" s="226"/>
      <c r="Q29" s="120"/>
      <c r="R29" s="227"/>
      <c r="S29" s="228"/>
      <c r="T29" s="228"/>
      <c r="U29" s="189"/>
    </row>
    <row r="30" spans="1:21" x14ac:dyDescent="0.25">
      <c r="A30" s="229"/>
      <c r="B30" s="230"/>
      <c r="C30" s="231"/>
      <c r="D30" s="231"/>
      <c r="E30" s="270" t="s">
        <v>73</v>
      </c>
      <c r="F30" s="271">
        <f>SUM(F28:F29)</f>
        <v>0</v>
      </c>
      <c r="G30" s="271">
        <f>SUM(G28:G29)</f>
        <v>0</v>
      </c>
      <c r="H30" s="232"/>
      <c r="I30" s="233"/>
      <c r="J30" s="233"/>
      <c r="K30" s="230"/>
      <c r="L30" s="234"/>
      <c r="M30" s="235"/>
      <c r="N30" s="236"/>
      <c r="O30" s="237"/>
      <c r="P30" s="237"/>
      <c r="Q30" s="238"/>
      <c r="R30" s="239"/>
      <c r="S30" s="240"/>
      <c r="T30" s="240"/>
      <c r="U30" s="241"/>
    </row>
    <row r="31" spans="1:21" x14ac:dyDescent="0.25">
      <c r="A31" s="95"/>
      <c r="B31" s="220"/>
      <c r="C31" s="221"/>
      <c r="D31" s="221"/>
      <c r="E31" s="172"/>
      <c r="F31" s="173"/>
      <c r="G31" s="173"/>
      <c r="H31" s="222"/>
      <c r="I31" s="269"/>
      <c r="J31" s="223"/>
      <c r="K31" s="220"/>
      <c r="L31" s="224"/>
      <c r="M31" s="36"/>
      <c r="N31" s="225"/>
      <c r="O31" s="226"/>
      <c r="P31" s="226"/>
      <c r="Q31" s="120"/>
      <c r="R31" s="227"/>
      <c r="S31" s="228"/>
      <c r="T31" s="228"/>
      <c r="U31" s="189"/>
    </row>
    <row r="32" spans="1:21" x14ac:dyDescent="0.25">
      <c r="A32" s="95"/>
      <c r="B32" s="220"/>
      <c r="C32" s="221"/>
      <c r="D32" s="221"/>
      <c r="E32" s="172"/>
      <c r="F32" s="173"/>
      <c r="G32" s="173"/>
      <c r="H32" s="222" t="s">
        <v>71</v>
      </c>
      <c r="I32" s="269" t="str">
        <f t="shared" si="4"/>
        <v>/2025</v>
      </c>
      <c r="J32" s="223" t="s">
        <v>26</v>
      </c>
      <c r="K32" s="220"/>
      <c r="L32" s="224"/>
      <c r="M32" s="36"/>
      <c r="N32" s="225"/>
      <c r="O32" s="273"/>
      <c r="P32" s="272"/>
      <c r="Q32" s="120"/>
      <c r="R32" s="227"/>
      <c r="S32" s="228"/>
      <c r="T32" s="228"/>
      <c r="U32" s="189">
        <f t="shared" ref="U32" si="8">IF(K32&lt;&gt;"","",C32)</f>
        <v>0</v>
      </c>
    </row>
    <row r="33" spans="1:21" x14ac:dyDescent="0.25">
      <c r="A33" s="95"/>
      <c r="B33" s="220"/>
      <c r="C33" s="221"/>
      <c r="D33" s="221"/>
      <c r="E33" s="172"/>
      <c r="F33" s="173"/>
      <c r="G33" s="173"/>
      <c r="H33" s="222"/>
      <c r="I33" s="269"/>
      <c r="J33" s="223"/>
      <c r="K33" s="220"/>
      <c r="L33" s="224"/>
      <c r="M33" s="36"/>
      <c r="N33" s="225"/>
      <c r="O33" s="226"/>
      <c r="P33" s="226"/>
      <c r="Q33" s="120"/>
      <c r="R33" s="227"/>
      <c r="S33" s="228"/>
      <c r="T33" s="228"/>
      <c r="U33" s="189"/>
    </row>
    <row r="34" spans="1:21" x14ac:dyDescent="0.25">
      <c r="A34" s="229"/>
      <c r="B34" s="230"/>
      <c r="C34" s="231"/>
      <c r="D34" s="231"/>
      <c r="E34" s="270" t="s">
        <v>73</v>
      </c>
      <c r="F34" s="271">
        <f>SUM(F32:F33)</f>
        <v>0</v>
      </c>
      <c r="G34" s="271">
        <f>SUM(G32:G33)</f>
        <v>0</v>
      </c>
      <c r="H34" s="232"/>
      <c r="I34" s="233"/>
      <c r="J34" s="233"/>
      <c r="K34" s="230"/>
      <c r="L34" s="234"/>
      <c r="M34" s="235"/>
      <c r="N34" s="236"/>
      <c r="O34" s="237"/>
      <c r="P34" s="237"/>
      <c r="Q34" s="238"/>
      <c r="R34" s="239"/>
      <c r="S34" s="240"/>
      <c r="T34" s="240"/>
      <c r="U34" s="241"/>
    </row>
    <row r="35" spans="1:21" x14ac:dyDescent="0.25">
      <c r="A35" s="95"/>
      <c r="B35" s="220"/>
      <c r="C35" s="221"/>
      <c r="D35" s="221"/>
      <c r="E35" s="172"/>
      <c r="F35" s="173"/>
      <c r="G35" s="173"/>
      <c r="H35" s="222"/>
      <c r="I35" s="269"/>
      <c r="J35" s="223"/>
      <c r="K35" s="220"/>
      <c r="L35" s="224"/>
      <c r="M35" s="36"/>
      <c r="N35" s="225"/>
      <c r="O35" s="226"/>
      <c r="P35" s="226"/>
      <c r="Q35" s="120"/>
      <c r="R35" s="227"/>
      <c r="S35" s="228"/>
      <c r="T35" s="228"/>
      <c r="U35" s="189"/>
    </row>
    <row r="36" spans="1:21" x14ac:dyDescent="0.25">
      <c r="A36" s="95"/>
      <c r="B36" s="220"/>
      <c r="C36" s="221"/>
      <c r="D36" s="221"/>
      <c r="E36" s="172"/>
      <c r="F36" s="173"/>
      <c r="G36" s="173"/>
      <c r="H36" s="209" t="s">
        <v>41</v>
      </c>
      <c r="I36" s="269" t="str">
        <f>CONCATENATE(A36,"/",2025)</f>
        <v>/2025</v>
      </c>
      <c r="J36" s="223" t="s">
        <v>26</v>
      </c>
      <c r="K36" s="220"/>
      <c r="L36" s="224"/>
      <c r="M36" s="36"/>
      <c r="N36" s="225"/>
      <c r="O36" s="226"/>
      <c r="P36" s="226"/>
      <c r="Q36" s="120"/>
      <c r="R36" s="227"/>
      <c r="S36" s="228"/>
      <c r="T36" s="228"/>
      <c r="U36" s="189">
        <f t="shared" ref="U36:U47" si="9">IF(K36&lt;&gt;"","",C36)</f>
        <v>0</v>
      </c>
    </row>
    <row r="37" spans="1:21" x14ac:dyDescent="0.25">
      <c r="A37" s="95"/>
      <c r="B37" s="220"/>
      <c r="C37" s="221"/>
      <c r="D37" s="221"/>
      <c r="E37" s="172"/>
      <c r="F37" s="173"/>
      <c r="G37" s="173"/>
      <c r="H37" s="209" t="s">
        <v>41</v>
      </c>
      <c r="I37" s="269" t="str">
        <f>CONCATENATE(A37,"/",2025)</f>
        <v>/2025</v>
      </c>
      <c r="J37" s="223" t="s">
        <v>26</v>
      </c>
      <c r="K37" s="220"/>
      <c r="L37" s="224"/>
      <c r="M37" s="36"/>
      <c r="N37" s="225"/>
      <c r="O37" s="226"/>
      <c r="P37" s="226"/>
      <c r="Q37" s="120"/>
      <c r="R37" s="227"/>
      <c r="S37" s="228"/>
      <c r="T37" s="228"/>
      <c r="U37" s="189">
        <f t="shared" si="9"/>
        <v>0</v>
      </c>
    </row>
    <row r="38" spans="1:21" x14ac:dyDescent="0.25">
      <c r="A38" s="95"/>
      <c r="B38" s="220"/>
      <c r="C38" s="221"/>
      <c r="D38" s="221"/>
      <c r="E38" s="172"/>
      <c r="F38" s="173"/>
      <c r="G38" s="173"/>
      <c r="H38" s="209" t="s">
        <v>41</v>
      </c>
      <c r="I38" s="269" t="str">
        <f>CONCATENATE(A38,"/",2025)</f>
        <v>/2025</v>
      </c>
      <c r="J38" s="223" t="s">
        <v>26</v>
      </c>
      <c r="K38" s="220"/>
      <c r="L38" s="224"/>
      <c r="M38" s="36"/>
      <c r="N38" s="225"/>
      <c r="O38" s="226"/>
      <c r="P38" s="226"/>
      <c r="Q38" s="120"/>
      <c r="R38" s="227"/>
      <c r="S38" s="228"/>
      <c r="T38" s="228"/>
      <c r="U38" s="189">
        <f t="shared" si="9"/>
        <v>0</v>
      </c>
    </row>
    <row r="39" spans="1:21" x14ac:dyDescent="0.25">
      <c r="A39" s="95"/>
      <c r="B39" s="220"/>
      <c r="C39" s="221"/>
      <c r="D39" s="221"/>
      <c r="E39" s="172"/>
      <c r="F39" s="173"/>
      <c r="G39" s="173"/>
      <c r="H39" s="209" t="s">
        <v>41</v>
      </c>
      <c r="I39" s="269" t="str">
        <f>CONCATENATE(A39,"/",2025)</f>
        <v>/2025</v>
      </c>
      <c r="J39" s="223" t="s">
        <v>26</v>
      </c>
      <c r="K39" s="220"/>
      <c r="L39" s="224"/>
      <c r="M39" s="36"/>
      <c r="N39" s="225"/>
      <c r="O39" s="226"/>
      <c r="P39" s="226"/>
      <c r="Q39" s="120"/>
      <c r="R39" s="227"/>
      <c r="S39" s="228"/>
      <c r="T39" s="228"/>
      <c r="U39" s="189">
        <f t="shared" si="9"/>
        <v>0</v>
      </c>
    </row>
    <row r="40" spans="1:21" x14ac:dyDescent="0.25">
      <c r="A40" s="95"/>
      <c r="B40" s="220"/>
      <c r="C40" s="221"/>
      <c r="D40" s="221"/>
      <c r="E40" s="172"/>
      <c r="F40" s="173"/>
      <c r="G40" s="173"/>
      <c r="H40" s="209" t="s">
        <v>41</v>
      </c>
      <c r="I40" s="269" t="str">
        <f>CONCATENATE(A40,"/",2025)</f>
        <v>/2025</v>
      </c>
      <c r="J40" s="223" t="s">
        <v>26</v>
      </c>
      <c r="K40" s="220"/>
      <c r="L40" s="224"/>
      <c r="M40" s="36"/>
      <c r="N40" s="225"/>
      <c r="O40" s="226"/>
      <c r="P40" s="226"/>
      <c r="Q40" s="120"/>
      <c r="R40" s="227"/>
      <c r="S40" s="228"/>
      <c r="T40" s="228"/>
      <c r="U40" s="189">
        <f t="shared" si="9"/>
        <v>0</v>
      </c>
    </row>
    <row r="41" spans="1:21" x14ac:dyDescent="0.25">
      <c r="A41" s="95"/>
      <c r="B41" s="220"/>
      <c r="C41" s="221"/>
      <c r="D41" s="221"/>
      <c r="E41" s="172"/>
      <c r="F41" s="173"/>
      <c r="G41" s="173"/>
      <c r="H41" s="209" t="s">
        <v>41</v>
      </c>
      <c r="I41" s="269" t="str">
        <f t="shared" si="4"/>
        <v>/2025</v>
      </c>
      <c r="J41" s="223" t="s">
        <v>26</v>
      </c>
      <c r="K41" s="220"/>
      <c r="L41" s="224"/>
      <c r="M41" s="36"/>
      <c r="N41" s="225"/>
      <c r="O41" s="226"/>
      <c r="P41" s="226"/>
      <c r="Q41" s="120"/>
      <c r="R41" s="227"/>
      <c r="S41" s="228"/>
      <c r="T41" s="228"/>
      <c r="U41" s="189">
        <f t="shared" si="9"/>
        <v>0</v>
      </c>
    </row>
    <row r="42" spans="1:21" x14ac:dyDescent="0.25">
      <c r="A42" s="95"/>
      <c r="B42" s="220"/>
      <c r="C42" s="221"/>
      <c r="D42" s="221"/>
      <c r="E42" s="172"/>
      <c r="F42" s="173"/>
      <c r="G42" s="173"/>
      <c r="H42" s="209" t="s">
        <v>41</v>
      </c>
      <c r="I42" s="269" t="str">
        <f t="shared" si="4"/>
        <v>/2025</v>
      </c>
      <c r="J42" s="223" t="s">
        <v>26</v>
      </c>
      <c r="K42" s="220"/>
      <c r="L42" s="224"/>
      <c r="M42" s="36"/>
      <c r="N42" s="225"/>
      <c r="O42" s="226"/>
      <c r="P42" s="226"/>
      <c r="Q42" s="120"/>
      <c r="R42" s="227"/>
      <c r="S42" s="228"/>
      <c r="T42" s="228"/>
      <c r="U42" s="189">
        <f t="shared" si="9"/>
        <v>0</v>
      </c>
    </row>
    <row r="43" spans="1:21" x14ac:dyDescent="0.25">
      <c r="A43" s="95"/>
      <c r="B43" s="220"/>
      <c r="C43" s="221"/>
      <c r="D43" s="221"/>
      <c r="E43" s="172"/>
      <c r="F43" s="173"/>
      <c r="G43" s="173"/>
      <c r="H43" s="209" t="s">
        <v>41</v>
      </c>
      <c r="I43" s="269" t="str">
        <f t="shared" si="4"/>
        <v>/2025</v>
      </c>
      <c r="J43" s="223" t="s">
        <v>26</v>
      </c>
      <c r="K43" s="220"/>
      <c r="L43" s="224"/>
      <c r="M43" s="36"/>
      <c r="N43" s="225"/>
      <c r="O43" s="226"/>
      <c r="P43" s="226"/>
      <c r="Q43" s="120"/>
      <c r="R43" s="227"/>
      <c r="S43" s="228"/>
      <c r="T43" s="228"/>
      <c r="U43" s="189">
        <f t="shared" si="9"/>
        <v>0</v>
      </c>
    </row>
    <row r="44" spans="1:21" x14ac:dyDescent="0.25">
      <c r="A44" s="95"/>
      <c r="B44" s="220"/>
      <c r="C44" s="221"/>
      <c r="D44" s="221"/>
      <c r="E44" s="172"/>
      <c r="F44" s="173"/>
      <c r="G44" s="173"/>
      <c r="H44" s="209" t="s">
        <v>41</v>
      </c>
      <c r="I44" s="269" t="str">
        <f t="shared" si="4"/>
        <v>/2025</v>
      </c>
      <c r="J44" s="223" t="s">
        <v>26</v>
      </c>
      <c r="K44" s="220"/>
      <c r="L44" s="224"/>
      <c r="M44" s="36"/>
      <c r="N44" s="225"/>
      <c r="O44" s="226"/>
      <c r="P44" s="226"/>
      <c r="Q44" s="120"/>
      <c r="R44" s="227"/>
      <c r="S44" s="228"/>
      <c r="T44" s="228"/>
      <c r="U44" s="189">
        <f t="shared" si="9"/>
        <v>0</v>
      </c>
    </row>
    <row r="45" spans="1:21" x14ac:dyDescent="0.25">
      <c r="A45" s="95"/>
      <c r="B45" s="220"/>
      <c r="C45" s="221"/>
      <c r="D45" s="221"/>
      <c r="E45" s="172"/>
      <c r="F45" s="173"/>
      <c r="G45" s="173"/>
      <c r="H45" s="209" t="s">
        <v>41</v>
      </c>
      <c r="I45" s="269" t="str">
        <f t="shared" si="4"/>
        <v>/2025</v>
      </c>
      <c r="J45" s="223" t="s">
        <v>26</v>
      </c>
      <c r="K45" s="220"/>
      <c r="L45" s="224"/>
      <c r="M45" s="36"/>
      <c r="N45" s="225"/>
      <c r="O45" s="226"/>
      <c r="P45" s="226"/>
      <c r="Q45" s="120"/>
      <c r="R45" s="227"/>
      <c r="S45" s="228"/>
      <c r="T45" s="228"/>
      <c r="U45" s="189">
        <f t="shared" si="9"/>
        <v>0</v>
      </c>
    </row>
    <row r="46" spans="1:21" x14ac:dyDescent="0.25">
      <c r="A46" s="95"/>
      <c r="B46" s="220"/>
      <c r="C46" s="221"/>
      <c r="D46" s="221"/>
      <c r="E46" s="172"/>
      <c r="F46" s="173"/>
      <c r="G46" s="173"/>
      <c r="H46" s="209" t="s">
        <v>41</v>
      </c>
      <c r="I46" s="269" t="str">
        <f t="shared" si="4"/>
        <v>/2025</v>
      </c>
      <c r="J46" s="223" t="s">
        <v>26</v>
      </c>
      <c r="K46" s="220"/>
      <c r="L46" s="224"/>
      <c r="M46" s="36"/>
      <c r="N46" s="225"/>
      <c r="O46" s="226"/>
      <c r="P46" s="226"/>
      <c r="Q46" s="120"/>
      <c r="R46" s="227"/>
      <c r="S46" s="228"/>
      <c r="T46" s="228"/>
      <c r="U46" s="189">
        <f t="shared" si="9"/>
        <v>0</v>
      </c>
    </row>
    <row r="47" spans="1:21" x14ac:dyDescent="0.25">
      <c r="A47" s="95"/>
      <c r="B47" s="220"/>
      <c r="C47" s="221"/>
      <c r="D47" s="221"/>
      <c r="E47" s="172"/>
      <c r="F47" s="173"/>
      <c r="G47" s="173"/>
      <c r="H47" s="209" t="s">
        <v>41</v>
      </c>
      <c r="I47" s="269" t="str">
        <f t="shared" si="4"/>
        <v>/2025</v>
      </c>
      <c r="J47" s="223" t="s">
        <v>26</v>
      </c>
      <c r="K47" s="220"/>
      <c r="L47" s="224"/>
      <c r="M47" s="36"/>
      <c r="N47" s="225"/>
      <c r="O47" s="226"/>
      <c r="P47" s="226"/>
      <c r="Q47" s="120"/>
      <c r="R47" s="227"/>
      <c r="S47" s="228"/>
      <c r="T47" s="228"/>
      <c r="U47" s="189">
        <f t="shared" si="9"/>
        <v>0</v>
      </c>
    </row>
    <row r="48" spans="1:21" x14ac:dyDescent="0.25">
      <c r="A48" s="95"/>
      <c r="B48" s="220"/>
      <c r="C48" s="221"/>
      <c r="D48" s="221"/>
      <c r="E48" s="172"/>
      <c r="F48" s="173"/>
      <c r="G48" s="173"/>
      <c r="H48" s="222"/>
      <c r="I48" s="269"/>
      <c r="J48" s="223"/>
      <c r="K48" s="220"/>
      <c r="L48" s="224"/>
      <c r="M48" s="36"/>
      <c r="N48" s="225"/>
      <c r="O48" s="226"/>
      <c r="P48" s="226"/>
      <c r="Q48" s="120"/>
      <c r="R48" s="227"/>
      <c r="S48" s="228"/>
      <c r="T48" s="228"/>
      <c r="U48" s="189"/>
    </row>
    <row r="49" spans="1:21" x14ac:dyDescent="0.25">
      <c r="A49" s="95"/>
      <c r="B49" s="220"/>
      <c r="C49" s="221"/>
      <c r="D49" s="244"/>
      <c r="E49" s="270" t="s">
        <v>73</v>
      </c>
      <c r="F49" s="271">
        <f>SUM(F36:F48)</f>
        <v>0</v>
      </c>
      <c r="G49" s="271">
        <f>SUM(G32:G48)</f>
        <v>0</v>
      </c>
      <c r="H49" s="222"/>
      <c r="I49" s="269"/>
      <c r="J49" s="223"/>
      <c r="K49" s="220"/>
      <c r="L49" s="224"/>
      <c r="M49" s="36"/>
      <c r="N49" s="225"/>
      <c r="O49" s="226"/>
      <c r="P49" s="226"/>
      <c r="Q49" s="120"/>
      <c r="R49" s="227"/>
      <c r="S49" s="228"/>
      <c r="T49" s="228"/>
      <c r="U49" s="189"/>
    </row>
    <row r="50" spans="1:21" x14ac:dyDescent="0.25">
      <c r="A50" s="95"/>
      <c r="B50" s="220"/>
      <c r="C50" s="221"/>
      <c r="D50" s="221"/>
      <c r="E50" s="172"/>
      <c r="F50" s="173"/>
      <c r="G50" s="173"/>
      <c r="H50" s="222"/>
      <c r="I50" s="269"/>
      <c r="J50" s="223"/>
      <c r="K50" s="220"/>
      <c r="L50" s="224"/>
      <c r="M50" s="36"/>
      <c r="N50" s="225"/>
      <c r="O50" s="226"/>
      <c r="P50" s="226"/>
      <c r="Q50" s="120"/>
      <c r="R50" s="227"/>
      <c r="S50" s="228"/>
      <c r="T50" s="228"/>
      <c r="U50" s="189"/>
    </row>
    <row r="51" spans="1:21" x14ac:dyDescent="0.25">
      <c r="A51" s="95"/>
      <c r="B51" s="220"/>
      <c r="C51" s="221"/>
      <c r="D51" s="221"/>
      <c r="E51" s="172"/>
      <c r="F51" s="173"/>
      <c r="G51" s="173"/>
      <c r="H51" s="222" t="s">
        <v>71</v>
      </c>
      <c r="I51" s="269" t="str">
        <f>CONCATENATE(A51,"/",2025)</f>
        <v>/2025</v>
      </c>
      <c r="J51" s="223"/>
      <c r="K51" s="220"/>
      <c r="L51" s="224"/>
      <c r="M51" s="36"/>
      <c r="N51" s="225"/>
      <c r="O51" s="226"/>
      <c r="P51" s="226"/>
      <c r="Q51" s="120"/>
      <c r="R51" s="227"/>
      <c r="S51" s="228"/>
      <c r="T51" s="228"/>
      <c r="U51" s="189">
        <f>IF(K51&lt;&gt;"","",F51)</f>
        <v>0</v>
      </c>
    </row>
    <row r="52" spans="1:21" x14ac:dyDescent="0.25">
      <c r="A52" s="254"/>
      <c r="B52" s="255"/>
      <c r="C52" s="256"/>
      <c r="D52" s="256"/>
      <c r="E52" s="190"/>
      <c r="F52" s="191"/>
      <c r="G52" s="191"/>
      <c r="H52" s="257"/>
      <c r="I52" s="258"/>
      <c r="J52" s="259"/>
      <c r="K52" s="260"/>
      <c r="L52" s="261"/>
      <c r="M52" s="262"/>
      <c r="N52" s="263"/>
      <c r="O52" s="264"/>
      <c r="P52" s="264"/>
      <c r="Q52" s="265"/>
      <c r="R52" s="266"/>
      <c r="S52" s="267"/>
      <c r="T52" s="267"/>
      <c r="U52" s="268"/>
    </row>
    <row r="53" spans="1:21" x14ac:dyDescent="0.25">
      <c r="A53" s="176"/>
      <c r="B53" s="177"/>
      <c r="C53" s="178"/>
      <c r="D53" s="274"/>
      <c r="E53" s="270" t="s">
        <v>74</v>
      </c>
      <c r="F53" s="271">
        <f>F49+F34+F30+F26+F19+F10</f>
        <v>0</v>
      </c>
      <c r="G53" s="271">
        <f>G51+G49+G34+G30+G26+G19+G10</f>
        <v>0</v>
      </c>
      <c r="H53" s="179"/>
      <c r="M53" s="180">
        <f t="shared" ref="M53:U53" si="10">SUM(M4:M52)</f>
        <v>0</v>
      </c>
      <c r="N53" s="180">
        <f t="shared" si="10"/>
        <v>0</v>
      </c>
      <c r="O53" s="180">
        <f t="shared" si="10"/>
        <v>0</v>
      </c>
      <c r="P53" s="180">
        <f t="shared" si="10"/>
        <v>0</v>
      </c>
      <c r="Q53" s="180">
        <f t="shared" si="10"/>
        <v>0</v>
      </c>
      <c r="R53" s="180">
        <f t="shared" si="10"/>
        <v>0</v>
      </c>
      <c r="S53" s="180">
        <f t="shared" si="10"/>
        <v>0</v>
      </c>
      <c r="T53" s="180">
        <f t="shared" si="10"/>
        <v>0</v>
      </c>
      <c r="U53" s="180">
        <f t="shared" si="10"/>
        <v>0</v>
      </c>
    </row>
    <row r="54" spans="1:21" ht="17.25" x14ac:dyDescent="0.25">
      <c r="A54" s="100"/>
      <c r="B54" s="168"/>
      <c r="C54" s="103"/>
      <c r="D54" s="103"/>
      <c r="L54" s="85" t="s">
        <v>44</v>
      </c>
      <c r="M54" s="162">
        <f>M53-N53</f>
        <v>0</v>
      </c>
      <c r="O54" s="163">
        <f>O53-P53</f>
        <v>0</v>
      </c>
      <c r="Q54" s="164">
        <f>Q53</f>
        <v>0</v>
      </c>
      <c r="S54" s="165">
        <f>S53-T53</f>
        <v>0</v>
      </c>
    </row>
    <row r="55" spans="1:21" x14ac:dyDescent="0.25">
      <c r="A55" s="100"/>
      <c r="B55" s="309"/>
      <c r="C55" s="309"/>
      <c r="F55" s="163"/>
      <c r="G55" s="163"/>
      <c r="L55" s="52" t="s">
        <v>22</v>
      </c>
      <c r="M55" s="89">
        <f>N53+O55</f>
        <v>0</v>
      </c>
      <c r="O55" s="89">
        <f>P53</f>
        <v>0</v>
      </c>
      <c r="P55" s="28" t="s">
        <v>23</v>
      </c>
      <c r="Q55" s="163">
        <f>R53</f>
        <v>0</v>
      </c>
    </row>
    <row r="56" spans="1:21" ht="17.25" x14ac:dyDescent="0.25">
      <c r="A56" s="100"/>
      <c r="L56" s="85" t="s">
        <v>24</v>
      </c>
      <c r="M56" s="162">
        <f>M55/1.2</f>
        <v>0</v>
      </c>
      <c r="N56" s="162"/>
      <c r="O56" s="162">
        <f>O55/1.2</f>
        <v>0</v>
      </c>
    </row>
    <row r="57" spans="1:21" ht="18" thickBot="1" x14ac:dyDescent="0.3">
      <c r="A57" s="100"/>
      <c r="L57" s="52" t="s">
        <v>25</v>
      </c>
      <c r="M57" s="169">
        <f>M56*20/100</f>
        <v>0</v>
      </c>
      <c r="N57" s="169"/>
      <c r="O57" s="169">
        <f t="shared" ref="O57" si="11">O56*20/100</f>
        <v>0</v>
      </c>
      <c r="P57" s="170"/>
    </row>
    <row r="58" spans="1:21" ht="19.5" thickTop="1" x14ac:dyDescent="0.25">
      <c r="A58" s="100"/>
      <c r="B58" s="312" t="s">
        <v>83</v>
      </c>
      <c r="C58" s="313"/>
      <c r="D58" s="314"/>
      <c r="F58" s="163"/>
      <c r="L58" s="85" t="s">
        <v>75</v>
      </c>
      <c r="M58" s="162">
        <f>M56+Q55+S55</f>
        <v>0</v>
      </c>
    </row>
    <row r="59" spans="1:21" ht="17.25" x14ac:dyDescent="0.25">
      <c r="B59" s="275"/>
      <c r="C59" s="276"/>
      <c r="D59" s="277"/>
      <c r="L59" s="85"/>
      <c r="M59" s="162"/>
    </row>
    <row r="60" spans="1:21" ht="17.25" x14ac:dyDescent="0.25">
      <c r="B60" s="278">
        <v>607090</v>
      </c>
      <c r="C60" s="280" t="s">
        <v>78</v>
      </c>
      <c r="D60" s="294">
        <f>SUMIF(H5:H52,"Lot Or  18 K - 18 K (750/1000)",F5:F52)</f>
        <v>0</v>
      </c>
      <c r="E60" s="296" t="s">
        <v>84</v>
      </c>
      <c r="L60" s="85"/>
      <c r="M60" s="162"/>
    </row>
    <row r="61" spans="1:21" ht="17.25" x14ac:dyDescent="0.25">
      <c r="B61" s="278">
        <v>607190</v>
      </c>
      <c r="C61" s="280" t="s">
        <v>79</v>
      </c>
      <c r="D61" s="294">
        <f>SUMIF(H4:H51,"Lot Argent",F4:F51)</f>
        <v>0</v>
      </c>
      <c r="E61" s="295">
        <f>SUM(D60:D61)</f>
        <v>0</v>
      </c>
      <c r="L61" s="85"/>
      <c r="M61" s="162"/>
    </row>
    <row r="62" spans="1:21" x14ac:dyDescent="0.25">
      <c r="B62" s="278"/>
      <c r="C62" s="280"/>
      <c r="D62" s="283"/>
      <c r="E62" s="297" t="s">
        <v>85</v>
      </c>
      <c r="H62"/>
      <c r="I62"/>
      <c r="K62"/>
      <c r="L62"/>
      <c r="M62"/>
      <c r="N62"/>
      <c r="O62"/>
      <c r="P62"/>
      <c r="Q62"/>
      <c r="R62"/>
      <c r="S62"/>
      <c r="T62"/>
      <c r="U62"/>
    </row>
    <row r="63" spans="1:21" x14ac:dyDescent="0.25">
      <c r="B63" s="278">
        <v>707090</v>
      </c>
      <c r="C63" s="280" t="s">
        <v>80</v>
      </c>
      <c r="D63" s="294">
        <f>Q53</f>
        <v>0</v>
      </c>
      <c r="E63" s="299">
        <f>D63-D60</f>
        <v>0</v>
      </c>
      <c r="H63"/>
      <c r="I63"/>
      <c r="K63"/>
      <c r="L63"/>
      <c r="M63"/>
      <c r="N63"/>
      <c r="O63"/>
      <c r="P63"/>
      <c r="Q63"/>
      <c r="R63"/>
      <c r="S63"/>
      <c r="T63"/>
      <c r="U63"/>
    </row>
    <row r="64" spans="1:21" x14ac:dyDescent="0.25">
      <c r="B64" s="278">
        <v>707100</v>
      </c>
      <c r="C64" s="280" t="s">
        <v>81</v>
      </c>
      <c r="D64" s="294">
        <f>O53-P53</f>
        <v>0</v>
      </c>
      <c r="E64" s="300"/>
      <c r="F64" s="308" t="s">
        <v>92</v>
      </c>
      <c r="H64"/>
      <c r="I64"/>
      <c r="K64"/>
      <c r="L64"/>
      <c r="M64"/>
      <c r="N64"/>
      <c r="O64"/>
      <c r="P64"/>
      <c r="Q64"/>
      <c r="R64"/>
      <c r="S64"/>
      <c r="T64"/>
      <c r="U64"/>
    </row>
    <row r="65" spans="2:21" ht="15.75" thickBot="1" x14ac:dyDescent="0.3">
      <c r="B65" s="279">
        <v>701190</v>
      </c>
      <c r="C65" s="281" t="s">
        <v>82</v>
      </c>
      <c r="D65" s="298">
        <f>ROUND(P53/1.2,2)</f>
        <v>0</v>
      </c>
      <c r="E65" s="295">
        <f>D65</f>
        <v>0</v>
      </c>
      <c r="F65" s="307">
        <f>ROUND(E65*0.2,2)</f>
        <v>0</v>
      </c>
      <c r="H65"/>
      <c r="I65"/>
      <c r="K65"/>
      <c r="L65"/>
      <c r="M65"/>
      <c r="N65"/>
      <c r="O65"/>
      <c r="P65"/>
      <c r="Q65"/>
      <c r="R65"/>
      <c r="S65"/>
      <c r="T65"/>
      <c r="U65"/>
    </row>
    <row r="66" spans="2:21" ht="15.75" thickTop="1" x14ac:dyDescent="0.25">
      <c r="H66"/>
      <c r="I66"/>
      <c r="K66"/>
      <c r="L66"/>
      <c r="M66"/>
      <c r="N66"/>
      <c r="O66"/>
      <c r="P66"/>
      <c r="Q66"/>
      <c r="R66"/>
      <c r="S66"/>
      <c r="T66"/>
      <c r="U66"/>
    </row>
    <row r="67" spans="2:21" x14ac:dyDescent="0.25">
      <c r="D67" s="302" t="s">
        <v>86</v>
      </c>
      <c r="E67" s="301">
        <f>SUM(E63:E65)</f>
        <v>0</v>
      </c>
      <c r="F67" s="303" t="e">
        <f>E67/SUM(D63:D65)</f>
        <v>#DIV/0!</v>
      </c>
      <c r="H67"/>
      <c r="I67"/>
      <c r="K67"/>
      <c r="L67"/>
      <c r="M67"/>
      <c r="N67"/>
      <c r="O67"/>
      <c r="P67"/>
      <c r="Q67"/>
      <c r="R67"/>
      <c r="S67"/>
      <c r="T67"/>
      <c r="U67"/>
    </row>
    <row r="68" spans="2:21" x14ac:dyDescent="0.25">
      <c r="H68"/>
      <c r="I68"/>
      <c r="K68"/>
      <c r="L68"/>
      <c r="M68"/>
      <c r="N68"/>
      <c r="O68"/>
      <c r="P68"/>
      <c r="Q68"/>
      <c r="R68"/>
      <c r="S68"/>
      <c r="T68"/>
      <c r="U68"/>
    </row>
    <row r="69" spans="2:21" x14ac:dyDescent="0.25">
      <c r="H69"/>
      <c r="I69"/>
      <c r="K69"/>
      <c r="L69"/>
      <c r="M69"/>
      <c r="N69"/>
      <c r="O69"/>
      <c r="P69"/>
      <c r="Q69"/>
      <c r="R69"/>
      <c r="S69"/>
      <c r="T69"/>
      <c r="U69"/>
    </row>
    <row r="70" spans="2:21" x14ac:dyDescent="0.25">
      <c r="H70"/>
      <c r="I70"/>
      <c r="K70"/>
      <c r="L70"/>
      <c r="M70"/>
      <c r="N70"/>
      <c r="O70"/>
      <c r="P70"/>
      <c r="Q70"/>
      <c r="R70"/>
      <c r="S70"/>
      <c r="T70"/>
      <c r="U70"/>
    </row>
    <row r="71" spans="2:21" ht="15.75" thickBot="1" x14ac:dyDescent="0.3">
      <c r="H71"/>
      <c r="I71"/>
      <c r="K71"/>
      <c r="L71"/>
      <c r="M71"/>
      <c r="N71"/>
      <c r="O71"/>
      <c r="P71"/>
      <c r="Q71"/>
      <c r="R71"/>
      <c r="S71"/>
      <c r="T71"/>
      <c r="U71"/>
    </row>
    <row r="72" spans="2:21" ht="19.5" thickTop="1" x14ac:dyDescent="0.25">
      <c r="B72" s="312" t="s">
        <v>87</v>
      </c>
      <c r="C72" s="313"/>
      <c r="D72" s="314"/>
      <c r="H72"/>
      <c r="I72"/>
      <c r="K72"/>
      <c r="L72"/>
      <c r="M72"/>
      <c r="N72"/>
      <c r="O72"/>
      <c r="P72"/>
      <c r="Q72"/>
      <c r="R72"/>
      <c r="S72"/>
      <c r="T72"/>
      <c r="U72"/>
    </row>
    <row r="73" spans="2:21" x14ac:dyDescent="0.25">
      <c r="B73" s="275"/>
      <c r="C73" s="276"/>
      <c r="D73" s="277"/>
      <c r="H73"/>
      <c r="I73"/>
      <c r="K73"/>
      <c r="L73"/>
      <c r="M73"/>
      <c r="N73"/>
      <c r="O73"/>
      <c r="P73"/>
      <c r="Q73"/>
      <c r="R73"/>
      <c r="S73"/>
      <c r="T73"/>
      <c r="U73"/>
    </row>
    <row r="74" spans="2:21" x14ac:dyDescent="0.25">
      <c r="B74" s="278">
        <v>607090</v>
      </c>
      <c r="C74" s="280" t="s">
        <v>78</v>
      </c>
      <c r="D74" s="294">
        <f>D60+'10-2025'!D74</f>
        <v>13215</v>
      </c>
      <c r="E74" s="296" t="s">
        <v>84</v>
      </c>
      <c r="H74"/>
      <c r="I74"/>
      <c r="K74"/>
      <c r="L74"/>
      <c r="M74"/>
      <c r="N74"/>
      <c r="O74"/>
      <c r="P74"/>
      <c r="Q74"/>
      <c r="R74"/>
      <c r="S74"/>
      <c r="T74"/>
      <c r="U74"/>
    </row>
    <row r="75" spans="2:21" x14ac:dyDescent="0.25">
      <c r="B75" s="278">
        <v>607190</v>
      </c>
      <c r="C75" s="280" t="s">
        <v>79</v>
      </c>
      <c r="D75" s="294">
        <f>D61+'10-2025'!D75</f>
        <v>640</v>
      </c>
      <c r="E75" s="295">
        <f>D74+D75</f>
        <v>13855</v>
      </c>
      <c r="H75"/>
      <c r="I75"/>
      <c r="K75"/>
      <c r="L75"/>
      <c r="M75"/>
      <c r="N75"/>
      <c r="O75"/>
      <c r="P75"/>
      <c r="Q75"/>
      <c r="R75"/>
      <c r="S75"/>
      <c r="T75"/>
      <c r="U75"/>
    </row>
    <row r="76" spans="2:21" x14ac:dyDescent="0.25">
      <c r="B76" s="278"/>
      <c r="C76" s="280"/>
      <c r="D76" s="283"/>
      <c r="E76" s="297" t="s">
        <v>85</v>
      </c>
      <c r="H76"/>
      <c r="I76"/>
      <c r="K76"/>
      <c r="L76"/>
      <c r="M76"/>
      <c r="N76"/>
      <c r="O76"/>
      <c r="P76"/>
      <c r="Q76"/>
      <c r="R76"/>
      <c r="S76"/>
      <c r="T76"/>
      <c r="U76"/>
    </row>
    <row r="77" spans="2:21" x14ac:dyDescent="0.25">
      <c r="B77" s="278">
        <v>707090</v>
      </c>
      <c r="C77" s="280" t="s">
        <v>80</v>
      </c>
      <c r="D77" s="294">
        <f>D63+'10-2025'!D77</f>
        <v>29561</v>
      </c>
      <c r="E77" s="299">
        <f>D77-D74</f>
        <v>16346</v>
      </c>
      <c r="H77"/>
      <c r="I77"/>
      <c r="K77"/>
      <c r="L77"/>
      <c r="M77"/>
      <c r="N77"/>
      <c r="O77"/>
      <c r="P77"/>
      <c r="Q77"/>
      <c r="R77"/>
      <c r="S77"/>
      <c r="T77"/>
      <c r="U77"/>
    </row>
    <row r="78" spans="2:21" x14ac:dyDescent="0.25">
      <c r="B78" s="278">
        <v>707100</v>
      </c>
      <c r="C78" s="280" t="s">
        <v>81</v>
      </c>
      <c r="D78" s="294">
        <f>D64+'10-2025'!D78</f>
        <v>540</v>
      </c>
      <c r="E78" s="300"/>
      <c r="H78"/>
      <c r="I78"/>
      <c r="K78"/>
      <c r="L78"/>
      <c r="M78"/>
      <c r="N78"/>
      <c r="O78"/>
      <c r="P78"/>
      <c r="Q78"/>
      <c r="R78"/>
      <c r="S78"/>
      <c r="T78"/>
      <c r="U78"/>
    </row>
    <row r="79" spans="2:21" ht="15.75" thickBot="1" x14ac:dyDescent="0.3">
      <c r="B79" s="279">
        <v>701190</v>
      </c>
      <c r="C79" s="281" t="s">
        <v>82</v>
      </c>
      <c r="D79" s="294">
        <f>D65+'10-2025'!D79</f>
        <v>191.67</v>
      </c>
      <c r="E79" s="295">
        <f>D79</f>
        <v>191.67</v>
      </c>
      <c r="H79"/>
      <c r="I79"/>
      <c r="K79"/>
      <c r="L79"/>
      <c r="M79"/>
      <c r="N79"/>
      <c r="O79"/>
      <c r="P79"/>
      <c r="Q79"/>
      <c r="R79"/>
      <c r="S79"/>
      <c r="T79"/>
      <c r="U79"/>
    </row>
    <row r="80" spans="2:21" ht="15.75" thickTop="1" x14ac:dyDescent="0.25">
      <c r="H80"/>
      <c r="I80"/>
      <c r="K80"/>
      <c r="L80"/>
      <c r="M80"/>
      <c r="N80"/>
      <c r="O80"/>
      <c r="P80"/>
      <c r="Q80"/>
      <c r="R80"/>
      <c r="S80"/>
      <c r="T80"/>
      <c r="U80"/>
    </row>
    <row r="81" spans="4:21" x14ac:dyDescent="0.25">
      <c r="D81" s="302" t="s">
        <v>86</v>
      </c>
      <c r="E81" s="301">
        <f>SUM(E77:E79)</f>
        <v>16537.669999999998</v>
      </c>
      <c r="F81" s="303">
        <f>E81/SUM(D77:D79)</f>
        <v>0.54592975792493692</v>
      </c>
      <c r="H81"/>
      <c r="I81"/>
      <c r="K81"/>
      <c r="L81"/>
      <c r="M81"/>
      <c r="N81"/>
      <c r="O81"/>
      <c r="P81"/>
      <c r="Q81"/>
      <c r="R81"/>
      <c r="S81"/>
      <c r="T81"/>
      <c r="U81"/>
    </row>
    <row r="82" spans="4:21" x14ac:dyDescent="0.25">
      <c r="H82"/>
      <c r="I82"/>
      <c r="K82"/>
      <c r="L82"/>
      <c r="M82"/>
      <c r="N82"/>
      <c r="O82"/>
      <c r="P82"/>
      <c r="Q82"/>
      <c r="R82"/>
      <c r="S82"/>
      <c r="T82"/>
      <c r="U82"/>
    </row>
    <row r="83" spans="4:21" x14ac:dyDescent="0.25">
      <c r="H83"/>
      <c r="I83"/>
      <c r="K83"/>
      <c r="L83"/>
      <c r="M83"/>
      <c r="N83"/>
      <c r="O83"/>
      <c r="P83"/>
      <c r="Q83"/>
      <c r="R83"/>
      <c r="S83"/>
      <c r="T83"/>
      <c r="U83"/>
    </row>
    <row r="84" spans="4:21" x14ac:dyDescent="0.25">
      <c r="H84"/>
      <c r="I84"/>
      <c r="K84"/>
      <c r="L84"/>
      <c r="M84"/>
      <c r="N84"/>
      <c r="O84"/>
      <c r="P84"/>
      <c r="Q84"/>
      <c r="R84"/>
      <c r="S84"/>
      <c r="T84"/>
      <c r="U84"/>
    </row>
    <row r="85" spans="4:21" x14ac:dyDescent="0.25">
      <c r="H85"/>
      <c r="I85"/>
      <c r="K85"/>
      <c r="L85"/>
      <c r="M85"/>
      <c r="N85"/>
      <c r="O85"/>
      <c r="P85"/>
      <c r="Q85"/>
      <c r="R85"/>
      <c r="S85"/>
      <c r="T85"/>
      <c r="U85"/>
    </row>
    <row r="86" spans="4:21" x14ac:dyDescent="0.25">
      <c r="H86"/>
      <c r="I86"/>
      <c r="K86"/>
      <c r="L86"/>
      <c r="M86"/>
      <c r="N86"/>
      <c r="O86"/>
      <c r="P86"/>
      <c r="Q86"/>
      <c r="R86"/>
      <c r="S86"/>
      <c r="T86"/>
      <c r="U86"/>
    </row>
    <row r="87" spans="4:21" x14ac:dyDescent="0.25">
      <c r="H87"/>
      <c r="I87"/>
      <c r="K87"/>
      <c r="L87"/>
      <c r="M87"/>
      <c r="N87"/>
      <c r="O87"/>
      <c r="P87"/>
      <c r="Q87"/>
      <c r="R87"/>
      <c r="S87"/>
      <c r="T87"/>
      <c r="U87"/>
    </row>
    <row r="88" spans="4:21" x14ac:dyDescent="0.25">
      <c r="H88"/>
      <c r="I88"/>
      <c r="K88"/>
      <c r="L88"/>
      <c r="M88"/>
      <c r="N88"/>
      <c r="O88"/>
      <c r="P88"/>
      <c r="Q88"/>
      <c r="R88"/>
      <c r="S88"/>
      <c r="T88"/>
      <c r="U88"/>
    </row>
    <row r="89" spans="4:21" x14ac:dyDescent="0.25">
      <c r="H89"/>
      <c r="I89"/>
      <c r="K89"/>
      <c r="L89"/>
      <c r="M89"/>
      <c r="N89"/>
      <c r="O89"/>
      <c r="P89"/>
      <c r="Q89"/>
      <c r="R89"/>
      <c r="S89"/>
      <c r="T89"/>
      <c r="U89"/>
    </row>
    <row r="90" spans="4:21" x14ac:dyDescent="0.25">
      <c r="H90"/>
      <c r="I90"/>
      <c r="K90"/>
      <c r="L90"/>
      <c r="M90"/>
      <c r="N90"/>
      <c r="O90"/>
      <c r="P90"/>
      <c r="Q90"/>
      <c r="R90"/>
      <c r="S90"/>
      <c r="T90"/>
      <c r="U90"/>
    </row>
    <row r="91" spans="4:21" x14ac:dyDescent="0.25">
      <c r="H91"/>
      <c r="I91"/>
      <c r="K91"/>
      <c r="L91"/>
      <c r="M91"/>
      <c r="N91"/>
      <c r="O91"/>
      <c r="P91"/>
      <c r="Q91"/>
      <c r="R91"/>
      <c r="S91"/>
      <c r="T91"/>
      <c r="U91"/>
    </row>
    <row r="92" spans="4:21" x14ac:dyDescent="0.25">
      <c r="H92"/>
      <c r="I92"/>
      <c r="K92"/>
      <c r="L92"/>
      <c r="M92"/>
      <c r="N92"/>
      <c r="O92"/>
      <c r="P92"/>
      <c r="Q92"/>
      <c r="R92"/>
      <c r="S92"/>
      <c r="T92"/>
      <c r="U92"/>
    </row>
  </sheetData>
  <mergeCells count="6">
    <mergeCell ref="B72:D72"/>
    <mergeCell ref="M2:N2"/>
    <mergeCell ref="O2:P2"/>
    <mergeCell ref="Q2:R2"/>
    <mergeCell ref="B55:C55"/>
    <mergeCell ref="B58:D58"/>
  </mergeCells>
  <dataValidations count="1">
    <dataValidation type="list" allowBlank="1" showInputMessage="1" showErrorMessage="1" sqref="J5:J51" xr:uid="{00000000-0002-0000-0E00-000000000000}">
      <formula1>Mode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U92"/>
  <sheetViews>
    <sheetView topLeftCell="A34" workbookViewId="0">
      <selection activeCell="F64" sqref="F64:F65"/>
    </sheetView>
  </sheetViews>
  <sheetFormatPr baseColWidth="10" defaultColWidth="10.42578125" defaultRowHeight="15" x14ac:dyDescent="0.25"/>
  <cols>
    <col min="1" max="1" width="14.140625" style="99" bestFit="1" customWidth="1"/>
    <col min="2" max="2" width="14.85546875" style="19" customWidth="1"/>
    <col min="3" max="3" width="23.28515625" style="19" bestFit="1" customWidth="1"/>
    <col min="4" max="5" width="15" style="19" customWidth="1"/>
    <col min="6" max="6" width="15" style="28" customWidth="1"/>
    <col min="7" max="7" width="7.42578125" style="28" bestFit="1" customWidth="1"/>
    <col min="8" max="8" width="37" style="28" customWidth="1"/>
    <col min="9" max="9" width="9.85546875" style="8" customWidth="1"/>
    <col min="10" max="10" width="13.140625" customWidth="1"/>
    <col min="11" max="11" width="14.85546875" style="19" customWidth="1"/>
    <col min="12" max="12" width="17.85546875" style="28" customWidth="1"/>
    <col min="13" max="13" width="14.7109375" style="28" customWidth="1"/>
    <col min="14" max="16" width="14.42578125" style="28" customWidth="1"/>
    <col min="17" max="17" width="15.7109375" style="163" customWidth="1"/>
    <col min="18" max="18" width="15.7109375" style="28" customWidth="1"/>
    <col min="19" max="19" width="17.28515625" style="28" customWidth="1"/>
    <col min="20" max="20" width="14.42578125" style="28" customWidth="1"/>
    <col min="21" max="21" width="15.85546875" style="28" customWidth="1"/>
    <col min="22" max="22" width="10.42578125" customWidth="1"/>
  </cols>
  <sheetData>
    <row r="1" spans="1:21" ht="17.25" x14ac:dyDescent="0.3">
      <c r="A1" s="90" t="s">
        <v>0</v>
      </c>
      <c r="B1" s="1"/>
      <c r="C1" s="1">
        <v>2022</v>
      </c>
      <c r="D1" s="1"/>
      <c r="E1" s="1"/>
      <c r="F1" s="20"/>
      <c r="G1" s="20"/>
      <c r="H1" s="45" t="s">
        <v>1</v>
      </c>
      <c r="I1" s="54"/>
      <c r="J1" s="1"/>
      <c r="K1" s="73"/>
      <c r="L1" s="78"/>
      <c r="M1" s="106"/>
      <c r="N1" s="27"/>
      <c r="O1" s="27"/>
      <c r="P1" s="27"/>
      <c r="Q1" s="107"/>
      <c r="R1" s="27"/>
      <c r="S1" s="27"/>
      <c r="T1" s="27"/>
      <c r="U1" s="51" t="s">
        <v>2</v>
      </c>
    </row>
    <row r="2" spans="1:21" ht="17.25" x14ac:dyDescent="0.3">
      <c r="A2" s="91"/>
      <c r="B2" s="2"/>
      <c r="C2" s="15"/>
      <c r="D2" s="15"/>
      <c r="E2" s="15"/>
      <c r="F2" s="21"/>
      <c r="G2" s="21"/>
      <c r="H2" s="21"/>
      <c r="I2" s="55"/>
      <c r="J2" s="2"/>
      <c r="K2" s="2"/>
      <c r="L2" s="79"/>
      <c r="M2" s="310" t="s">
        <v>3</v>
      </c>
      <c r="N2" s="311"/>
      <c r="O2" s="310" t="s">
        <v>4</v>
      </c>
      <c r="P2" s="311"/>
      <c r="Q2" s="310" t="s">
        <v>31</v>
      </c>
      <c r="R2" s="311"/>
      <c r="S2" s="79"/>
      <c r="T2" s="79"/>
      <c r="U2" s="79"/>
    </row>
    <row r="3" spans="1:21" s="35" customFormat="1" ht="51.75" x14ac:dyDescent="0.25">
      <c r="A3" s="181" t="s">
        <v>5</v>
      </c>
      <c r="B3" s="182" t="s">
        <v>6</v>
      </c>
      <c r="C3" s="182" t="s">
        <v>28</v>
      </c>
      <c r="D3" s="182" t="s">
        <v>76</v>
      </c>
      <c r="E3" s="182" t="s">
        <v>7</v>
      </c>
      <c r="F3" s="182" t="s">
        <v>8</v>
      </c>
      <c r="G3" s="182" t="s">
        <v>39</v>
      </c>
      <c r="H3" s="182" t="s">
        <v>9</v>
      </c>
      <c r="I3" s="182" t="s">
        <v>10</v>
      </c>
      <c r="J3" s="183" t="s">
        <v>11</v>
      </c>
      <c r="K3" s="184" t="s">
        <v>12</v>
      </c>
      <c r="L3" s="182" t="s">
        <v>6</v>
      </c>
      <c r="M3" s="182" t="s">
        <v>30</v>
      </c>
      <c r="N3" s="185" t="s">
        <v>13</v>
      </c>
      <c r="O3" s="182" t="s">
        <v>14</v>
      </c>
      <c r="P3" s="182" t="s">
        <v>15</v>
      </c>
      <c r="Q3" s="186" t="s">
        <v>16</v>
      </c>
      <c r="R3" s="187" t="s">
        <v>17</v>
      </c>
      <c r="S3" s="188" t="s">
        <v>18</v>
      </c>
      <c r="T3" s="188" t="s">
        <v>19</v>
      </c>
      <c r="U3" s="182" t="s">
        <v>27</v>
      </c>
    </row>
    <row r="4" spans="1:21" x14ac:dyDescent="0.25">
      <c r="A4" s="192"/>
      <c r="B4" s="193"/>
      <c r="C4" s="194"/>
      <c r="D4" s="194"/>
      <c r="E4" s="195"/>
      <c r="F4" s="196"/>
      <c r="G4" s="196"/>
      <c r="H4" s="196"/>
      <c r="I4" s="197"/>
      <c r="J4" s="198"/>
      <c r="K4" s="193"/>
      <c r="L4" s="199"/>
      <c r="M4" s="196"/>
      <c r="N4" s="200"/>
      <c r="O4" s="201"/>
      <c r="P4" s="201"/>
      <c r="Q4" s="202"/>
      <c r="R4" s="203"/>
      <c r="S4" s="204"/>
      <c r="T4" s="205"/>
      <c r="U4" s="206"/>
    </row>
    <row r="5" spans="1:21" x14ac:dyDescent="0.25">
      <c r="A5" s="94"/>
      <c r="B5" s="207"/>
      <c r="C5" s="208"/>
      <c r="D5" s="208"/>
      <c r="E5" s="13"/>
      <c r="F5" s="14"/>
      <c r="G5" s="14"/>
      <c r="H5" s="209" t="s">
        <v>41</v>
      </c>
      <c r="I5" s="269" t="str">
        <f t="shared" ref="I5:I8" si="0">CONCATENATE(A5,"/",2025)</f>
        <v>/2025</v>
      </c>
      <c r="J5" s="210" t="s">
        <v>26</v>
      </c>
      <c r="K5" s="211"/>
      <c r="L5" s="62"/>
      <c r="M5" s="40"/>
      <c r="N5" s="116" t="str">
        <f>IF(M5="","",IF(E5&lt;&gt;"",M5-E5,M5-F5))</f>
        <v/>
      </c>
      <c r="O5" s="212"/>
      <c r="P5" s="212" t="str">
        <f>IF(O5="","",IF(E5&lt;&gt;"",O5-E5,O5-F5))</f>
        <v/>
      </c>
      <c r="Q5" s="111"/>
      <c r="R5" s="112"/>
      <c r="S5" s="213"/>
      <c r="T5" s="213"/>
      <c r="U5" s="189">
        <f t="shared" ref="U5:U8" si="1">IF(K5&lt;&gt;"","",C5)</f>
        <v>0</v>
      </c>
    </row>
    <row r="6" spans="1:21" x14ac:dyDescent="0.25">
      <c r="A6" s="94"/>
      <c r="B6" s="214"/>
      <c r="C6" s="215"/>
      <c r="D6" s="215"/>
      <c r="E6" s="13"/>
      <c r="F6" s="14"/>
      <c r="G6" s="14"/>
      <c r="H6" s="209" t="s">
        <v>41</v>
      </c>
      <c r="I6" s="269" t="str">
        <f t="shared" si="0"/>
        <v>/2025</v>
      </c>
      <c r="J6" s="210" t="s">
        <v>26</v>
      </c>
      <c r="K6" s="214"/>
      <c r="L6" s="62"/>
      <c r="M6" s="40"/>
      <c r="N6" s="216"/>
      <c r="O6" s="217"/>
      <c r="P6" s="217"/>
      <c r="Q6" s="111"/>
      <c r="R6" s="218"/>
      <c r="S6" s="219"/>
      <c r="T6" s="219"/>
      <c r="U6" s="189">
        <f t="shared" si="1"/>
        <v>0</v>
      </c>
    </row>
    <row r="7" spans="1:21" x14ac:dyDescent="0.25">
      <c r="A7" s="94"/>
      <c r="B7" s="214"/>
      <c r="C7" s="215"/>
      <c r="D7" s="215"/>
      <c r="E7" s="13"/>
      <c r="F7" s="14"/>
      <c r="G7" s="14"/>
      <c r="H7" s="209" t="s">
        <v>41</v>
      </c>
      <c r="I7" s="269" t="str">
        <f t="shared" si="0"/>
        <v>/2025</v>
      </c>
      <c r="J7" s="210" t="s">
        <v>26</v>
      </c>
      <c r="K7" s="214"/>
      <c r="L7" s="62"/>
      <c r="M7" s="40"/>
      <c r="N7" s="216"/>
      <c r="O7" s="217"/>
      <c r="P7" s="217"/>
      <c r="Q7" s="111"/>
      <c r="R7" s="218"/>
      <c r="S7" s="219"/>
      <c r="T7" s="219"/>
      <c r="U7" s="189">
        <f t="shared" si="1"/>
        <v>0</v>
      </c>
    </row>
    <row r="8" spans="1:21" x14ac:dyDescent="0.25">
      <c r="A8" s="94"/>
      <c r="B8" s="214"/>
      <c r="C8" s="215"/>
      <c r="D8" s="215"/>
      <c r="E8" s="13"/>
      <c r="F8" s="14"/>
      <c r="G8" s="14"/>
      <c r="H8" s="209" t="s">
        <v>41</v>
      </c>
      <c r="I8" s="269" t="str">
        <f t="shared" si="0"/>
        <v>/2025</v>
      </c>
      <c r="J8" s="210" t="s">
        <v>26</v>
      </c>
      <c r="K8" s="214"/>
      <c r="L8" s="62"/>
      <c r="M8" s="40"/>
      <c r="N8" s="216"/>
      <c r="O8" s="217"/>
      <c r="P8" s="217"/>
      <c r="Q8" s="111"/>
      <c r="R8" s="218"/>
      <c r="S8" s="219"/>
      <c r="T8" s="219"/>
      <c r="U8" s="189">
        <f t="shared" si="1"/>
        <v>0</v>
      </c>
    </row>
    <row r="9" spans="1:21" x14ac:dyDescent="0.25">
      <c r="A9" s="95"/>
      <c r="B9" s="220"/>
      <c r="C9" s="221"/>
      <c r="D9" s="221"/>
      <c r="E9" s="172"/>
      <c r="F9" s="173"/>
      <c r="G9" s="173"/>
      <c r="H9" s="222"/>
      <c r="I9" s="223"/>
      <c r="J9" s="223"/>
      <c r="K9" s="220"/>
      <c r="L9" s="224"/>
      <c r="M9" s="36"/>
      <c r="N9" s="225"/>
      <c r="O9" s="226"/>
      <c r="P9" s="226"/>
      <c r="Q9" s="120"/>
      <c r="R9" s="227"/>
      <c r="S9" s="228"/>
      <c r="T9" s="228"/>
      <c r="U9" s="189"/>
    </row>
    <row r="10" spans="1:21" x14ac:dyDescent="0.25">
      <c r="A10" s="229"/>
      <c r="B10" s="230"/>
      <c r="C10" s="231"/>
      <c r="D10" s="231"/>
      <c r="E10" s="270" t="s">
        <v>73</v>
      </c>
      <c r="F10" s="271">
        <f>SUM(F5:F9)</f>
        <v>0</v>
      </c>
      <c r="G10" s="271">
        <f>SUM(G5:G9)</f>
        <v>0</v>
      </c>
      <c r="H10" s="232"/>
      <c r="I10" s="233"/>
      <c r="J10" s="233"/>
      <c r="K10" s="230"/>
      <c r="L10" s="234"/>
      <c r="M10" s="235"/>
      <c r="N10" s="236"/>
      <c r="O10" s="237"/>
      <c r="P10" s="237"/>
      <c r="Q10" s="238"/>
      <c r="R10" s="239"/>
      <c r="S10" s="240"/>
      <c r="T10" s="240"/>
      <c r="U10" s="241"/>
    </row>
    <row r="11" spans="1:21" x14ac:dyDescent="0.25">
      <c r="A11" s="242"/>
      <c r="B11" s="243"/>
      <c r="C11" s="244"/>
      <c r="D11" s="244"/>
      <c r="E11" s="174"/>
      <c r="F11" s="175"/>
      <c r="G11" s="175"/>
      <c r="H11" s="245"/>
      <c r="I11" s="246"/>
      <c r="J11" s="246"/>
      <c r="K11" s="243"/>
      <c r="L11" s="247"/>
      <c r="M11" s="248"/>
      <c r="N11" s="249"/>
      <c r="O11" s="250"/>
      <c r="P11" s="250"/>
      <c r="Q11" s="251"/>
      <c r="R11" s="252"/>
      <c r="S11" s="253"/>
      <c r="T11" s="253"/>
      <c r="U11" s="189"/>
    </row>
    <row r="12" spans="1:21" x14ac:dyDescent="0.25">
      <c r="A12" s="95"/>
      <c r="B12" s="220"/>
      <c r="C12" s="221"/>
      <c r="D12" s="221"/>
      <c r="E12" s="172"/>
      <c r="F12" s="173"/>
      <c r="G12" s="173"/>
      <c r="H12" s="209" t="s">
        <v>41</v>
      </c>
      <c r="I12" s="269" t="str">
        <f t="shared" ref="I12:I17" si="2">CONCATENATE(A12,"/",2025)</f>
        <v>/2025</v>
      </c>
      <c r="J12" s="223" t="s">
        <v>26</v>
      </c>
      <c r="K12" s="220"/>
      <c r="L12" s="224"/>
      <c r="M12" s="36"/>
      <c r="N12" s="225"/>
      <c r="O12" s="226"/>
      <c r="P12" s="226"/>
      <c r="Q12" s="120"/>
      <c r="R12" s="227"/>
      <c r="S12" s="228"/>
      <c r="T12" s="228"/>
      <c r="U12" s="189">
        <f t="shared" ref="U12:U17" si="3">IF(K12&lt;&gt;"","",C12)</f>
        <v>0</v>
      </c>
    </row>
    <row r="13" spans="1:21" x14ac:dyDescent="0.25">
      <c r="A13" s="95"/>
      <c r="B13" s="220"/>
      <c r="C13" s="221"/>
      <c r="D13" s="221"/>
      <c r="E13" s="172"/>
      <c r="F13" s="173"/>
      <c r="G13" s="173"/>
      <c r="H13" s="209" t="s">
        <v>41</v>
      </c>
      <c r="I13" s="269" t="str">
        <f t="shared" si="2"/>
        <v>/2025</v>
      </c>
      <c r="J13" s="223" t="s">
        <v>26</v>
      </c>
      <c r="K13" s="220"/>
      <c r="L13" s="224"/>
      <c r="M13" s="36"/>
      <c r="N13" s="225"/>
      <c r="O13" s="226"/>
      <c r="P13" s="226"/>
      <c r="Q13" s="120"/>
      <c r="R13" s="227"/>
      <c r="S13" s="228"/>
      <c r="T13" s="228"/>
      <c r="U13" s="189">
        <f t="shared" si="3"/>
        <v>0</v>
      </c>
    </row>
    <row r="14" spans="1:21" x14ac:dyDescent="0.25">
      <c r="A14" s="95"/>
      <c r="B14" s="220"/>
      <c r="C14" s="221"/>
      <c r="D14" s="221"/>
      <c r="E14" s="172"/>
      <c r="F14" s="173"/>
      <c r="G14" s="173"/>
      <c r="H14" s="209" t="s">
        <v>41</v>
      </c>
      <c r="I14" s="269" t="str">
        <f t="shared" si="2"/>
        <v>/2025</v>
      </c>
      <c r="J14" s="223" t="s">
        <v>26</v>
      </c>
      <c r="K14" s="220"/>
      <c r="L14" s="224"/>
      <c r="M14" s="36"/>
      <c r="N14" s="225"/>
      <c r="O14" s="226"/>
      <c r="P14" s="226"/>
      <c r="Q14" s="120"/>
      <c r="R14" s="227"/>
      <c r="S14" s="228"/>
      <c r="T14" s="228"/>
      <c r="U14" s="189">
        <f t="shared" si="3"/>
        <v>0</v>
      </c>
    </row>
    <row r="15" spans="1:21" x14ac:dyDescent="0.25">
      <c r="A15" s="95"/>
      <c r="B15" s="220"/>
      <c r="C15" s="221"/>
      <c r="D15" s="221"/>
      <c r="E15" s="172"/>
      <c r="F15" s="173"/>
      <c r="G15" s="173"/>
      <c r="H15" s="209" t="s">
        <v>41</v>
      </c>
      <c r="I15" s="269" t="str">
        <f t="shared" si="2"/>
        <v>/2025</v>
      </c>
      <c r="J15" s="223" t="s">
        <v>26</v>
      </c>
      <c r="K15" s="220"/>
      <c r="L15" s="224"/>
      <c r="M15" s="36"/>
      <c r="N15" s="225"/>
      <c r="O15" s="226"/>
      <c r="P15" s="226"/>
      <c r="Q15" s="120"/>
      <c r="R15" s="227"/>
      <c r="S15" s="228"/>
      <c r="T15" s="228"/>
      <c r="U15" s="189">
        <f t="shared" si="3"/>
        <v>0</v>
      </c>
    </row>
    <row r="16" spans="1:21" x14ac:dyDescent="0.25">
      <c r="A16" s="95"/>
      <c r="B16" s="220"/>
      <c r="C16" s="221"/>
      <c r="D16" s="221"/>
      <c r="E16" s="172"/>
      <c r="F16" s="173"/>
      <c r="G16" s="173"/>
      <c r="H16" s="209" t="s">
        <v>41</v>
      </c>
      <c r="I16" s="269" t="str">
        <f t="shared" si="2"/>
        <v>/2025</v>
      </c>
      <c r="J16" s="223" t="s">
        <v>26</v>
      </c>
      <c r="K16" s="220"/>
      <c r="L16" s="224"/>
      <c r="M16" s="36"/>
      <c r="N16" s="225"/>
      <c r="O16" s="226"/>
      <c r="P16" s="226"/>
      <c r="Q16" s="120"/>
      <c r="R16" s="227"/>
      <c r="S16" s="228"/>
      <c r="T16" s="228"/>
      <c r="U16" s="189">
        <f t="shared" si="3"/>
        <v>0</v>
      </c>
    </row>
    <row r="17" spans="1:21" x14ac:dyDescent="0.25">
      <c r="A17" s="95"/>
      <c r="B17" s="220"/>
      <c r="C17" s="221"/>
      <c r="D17" s="221"/>
      <c r="E17" s="172"/>
      <c r="F17" s="173"/>
      <c r="G17" s="173"/>
      <c r="H17" s="209" t="s">
        <v>41</v>
      </c>
      <c r="I17" s="269" t="str">
        <f t="shared" si="2"/>
        <v>/2025</v>
      </c>
      <c r="J17" s="223" t="s">
        <v>26</v>
      </c>
      <c r="K17" s="220"/>
      <c r="L17" s="224"/>
      <c r="M17" s="36"/>
      <c r="N17" s="225"/>
      <c r="O17" s="226"/>
      <c r="P17" s="226"/>
      <c r="Q17" s="120"/>
      <c r="R17" s="227"/>
      <c r="S17" s="228"/>
      <c r="T17" s="228"/>
      <c r="U17" s="189">
        <f t="shared" si="3"/>
        <v>0</v>
      </c>
    </row>
    <row r="18" spans="1:21" x14ac:dyDescent="0.25">
      <c r="A18" s="95"/>
      <c r="B18" s="220"/>
      <c r="C18" s="221"/>
      <c r="D18" s="221"/>
      <c r="E18" s="172"/>
      <c r="F18" s="173"/>
      <c r="G18" s="173"/>
      <c r="H18" s="209"/>
      <c r="I18" s="269"/>
      <c r="J18" s="223"/>
      <c r="K18" s="220"/>
      <c r="L18" s="224"/>
      <c r="M18" s="36"/>
      <c r="N18" s="225"/>
      <c r="O18" s="226"/>
      <c r="P18" s="226"/>
      <c r="Q18" s="120"/>
      <c r="R18" s="227"/>
      <c r="S18" s="228"/>
      <c r="T18" s="228"/>
      <c r="U18" s="189"/>
    </row>
    <row r="19" spans="1:21" x14ac:dyDescent="0.25">
      <c r="A19" s="229"/>
      <c r="B19" s="230"/>
      <c r="C19" s="231"/>
      <c r="D19" s="231"/>
      <c r="E19" s="270" t="s">
        <v>73</v>
      </c>
      <c r="F19" s="271">
        <f>SUM(F12:F18)</f>
        <v>0</v>
      </c>
      <c r="G19" s="271">
        <f>SUM(G12:G18)</f>
        <v>0</v>
      </c>
      <c r="H19" s="232"/>
      <c r="I19" s="233"/>
      <c r="J19" s="233"/>
      <c r="K19" s="230"/>
      <c r="L19" s="234"/>
      <c r="M19" s="235"/>
      <c r="N19" s="236"/>
      <c r="O19" s="237"/>
      <c r="P19" s="237"/>
      <c r="Q19" s="238"/>
      <c r="R19" s="239"/>
      <c r="S19" s="240"/>
      <c r="T19" s="240"/>
      <c r="U19" s="241"/>
    </row>
    <row r="20" spans="1:21" x14ac:dyDescent="0.25">
      <c r="A20" s="95"/>
      <c r="B20" s="220"/>
      <c r="C20" s="221"/>
      <c r="D20" s="221"/>
      <c r="E20" s="172"/>
      <c r="F20" s="173"/>
      <c r="G20" s="173"/>
      <c r="H20" s="209"/>
      <c r="I20" s="269"/>
      <c r="J20" s="223"/>
      <c r="K20" s="220"/>
      <c r="L20" s="224"/>
      <c r="M20" s="36"/>
      <c r="N20" s="225"/>
      <c r="O20" s="226"/>
      <c r="P20" s="226"/>
      <c r="Q20" s="120"/>
      <c r="R20" s="227"/>
      <c r="S20" s="228"/>
      <c r="T20" s="228"/>
      <c r="U20" s="189"/>
    </row>
    <row r="21" spans="1:21" x14ac:dyDescent="0.25">
      <c r="A21" s="95"/>
      <c r="B21" s="220"/>
      <c r="C21" s="221"/>
      <c r="D21" s="221"/>
      <c r="E21" s="172"/>
      <c r="F21" s="173"/>
      <c r="G21" s="173"/>
      <c r="H21" s="209" t="s">
        <v>41</v>
      </c>
      <c r="I21" s="269" t="str">
        <f t="shared" ref="I21:I47" si="4">CONCATENATE(A21,"/",2025)</f>
        <v>/2025</v>
      </c>
      <c r="J21" s="223" t="s">
        <v>26</v>
      </c>
      <c r="K21" s="220"/>
      <c r="L21" s="224"/>
      <c r="M21" s="36"/>
      <c r="N21" s="225"/>
      <c r="O21" s="226"/>
      <c r="P21" s="226"/>
      <c r="Q21" s="120"/>
      <c r="R21" s="227"/>
      <c r="S21" s="228"/>
      <c r="T21" s="228"/>
      <c r="U21" s="189">
        <f t="shared" ref="U21:U24" si="5">IF(K21&lt;&gt;"","",C21)</f>
        <v>0</v>
      </c>
    </row>
    <row r="22" spans="1:21" x14ac:dyDescent="0.25">
      <c r="A22" s="95"/>
      <c r="B22" s="220"/>
      <c r="C22" s="221"/>
      <c r="D22" s="221"/>
      <c r="E22" s="172"/>
      <c r="F22" s="173"/>
      <c r="G22" s="173"/>
      <c r="H22" s="209" t="s">
        <v>41</v>
      </c>
      <c r="I22" s="269" t="str">
        <f t="shared" si="4"/>
        <v>/2025</v>
      </c>
      <c r="J22" s="223" t="s">
        <v>26</v>
      </c>
      <c r="K22" s="220"/>
      <c r="L22" s="224"/>
      <c r="M22" s="36"/>
      <c r="N22" s="225"/>
      <c r="O22" s="226"/>
      <c r="P22" s="226"/>
      <c r="Q22" s="120"/>
      <c r="R22" s="227"/>
      <c r="S22" s="228"/>
      <c r="T22" s="228"/>
      <c r="U22" s="189">
        <f t="shared" si="5"/>
        <v>0</v>
      </c>
    </row>
    <row r="23" spans="1:21" x14ac:dyDescent="0.25">
      <c r="A23" s="95"/>
      <c r="B23" s="220"/>
      <c r="C23" s="221"/>
      <c r="D23" s="221"/>
      <c r="E23" s="172"/>
      <c r="F23" s="173"/>
      <c r="G23" s="173"/>
      <c r="H23" s="209" t="s">
        <v>41</v>
      </c>
      <c r="I23" s="269" t="str">
        <f t="shared" si="4"/>
        <v>/2025</v>
      </c>
      <c r="J23" s="223" t="s">
        <v>26</v>
      </c>
      <c r="K23" s="220"/>
      <c r="L23" s="224"/>
      <c r="M23" s="36"/>
      <c r="N23" s="225"/>
      <c r="O23" s="226"/>
      <c r="P23" s="226"/>
      <c r="Q23" s="120"/>
      <c r="R23" s="227"/>
      <c r="S23" s="228"/>
      <c r="T23" s="228"/>
      <c r="U23" s="189">
        <f t="shared" si="5"/>
        <v>0</v>
      </c>
    </row>
    <row r="24" spans="1:21" x14ac:dyDescent="0.25">
      <c r="A24" s="95"/>
      <c r="B24" s="220"/>
      <c r="C24" s="221"/>
      <c r="D24" s="221"/>
      <c r="E24" s="172"/>
      <c r="F24" s="173"/>
      <c r="G24" s="173"/>
      <c r="H24" s="209" t="s">
        <v>41</v>
      </c>
      <c r="I24" s="269" t="str">
        <f t="shared" si="4"/>
        <v>/2025</v>
      </c>
      <c r="J24" s="223" t="s">
        <v>26</v>
      </c>
      <c r="K24" s="220"/>
      <c r="L24" s="224"/>
      <c r="M24" s="36"/>
      <c r="N24" s="225"/>
      <c r="O24" s="226"/>
      <c r="P24" s="226"/>
      <c r="Q24" s="120"/>
      <c r="R24" s="227"/>
      <c r="S24" s="228"/>
      <c r="T24" s="228"/>
      <c r="U24" s="189">
        <f t="shared" si="5"/>
        <v>0</v>
      </c>
    </row>
    <row r="25" spans="1:21" x14ac:dyDescent="0.25">
      <c r="A25" s="95"/>
      <c r="B25" s="220"/>
      <c r="C25" s="221"/>
      <c r="D25" s="221"/>
      <c r="E25" s="172"/>
      <c r="F25" s="173"/>
      <c r="G25" s="173"/>
      <c r="H25" s="222"/>
      <c r="I25" s="269"/>
      <c r="J25" s="223"/>
      <c r="K25" s="220"/>
      <c r="L25" s="224"/>
      <c r="M25" s="36"/>
      <c r="N25" s="225"/>
      <c r="O25" s="226"/>
      <c r="P25" s="226"/>
      <c r="Q25" s="120"/>
      <c r="R25" s="227"/>
      <c r="S25" s="228"/>
      <c r="T25" s="228"/>
      <c r="U25" s="189"/>
    </row>
    <row r="26" spans="1:21" x14ac:dyDescent="0.25">
      <c r="A26" s="229"/>
      <c r="B26" s="230"/>
      <c r="C26" s="231"/>
      <c r="D26" s="231"/>
      <c r="E26" s="270" t="s">
        <v>73</v>
      </c>
      <c r="F26" s="271">
        <f>SUM(F21:F25)</f>
        <v>0</v>
      </c>
      <c r="G26" s="271">
        <f>SUM(G21:G25)</f>
        <v>0</v>
      </c>
      <c r="H26" s="232"/>
      <c r="I26" s="233"/>
      <c r="J26" s="233"/>
      <c r="K26" s="230"/>
      <c r="L26" s="234"/>
      <c r="M26" s="235"/>
      <c r="N26" s="236"/>
      <c r="O26" s="237"/>
      <c r="P26" s="237"/>
      <c r="Q26" s="238"/>
      <c r="R26" s="239"/>
      <c r="S26" s="240"/>
      <c r="T26" s="240"/>
      <c r="U26" s="241"/>
    </row>
    <row r="27" spans="1:21" x14ac:dyDescent="0.25">
      <c r="A27" s="95"/>
      <c r="B27" s="220"/>
      <c r="C27" s="221"/>
      <c r="D27" s="221"/>
      <c r="E27" s="172"/>
      <c r="F27" s="173"/>
      <c r="G27" s="173"/>
      <c r="H27" s="222"/>
      <c r="I27" s="269"/>
      <c r="J27" s="223"/>
      <c r="K27" s="220"/>
      <c r="L27" s="224"/>
      <c r="M27" s="36"/>
      <c r="N27" s="225"/>
      <c r="O27" s="226"/>
      <c r="P27" s="226"/>
      <c r="Q27" s="120"/>
      <c r="R27" s="227"/>
      <c r="S27" s="228"/>
      <c r="T27" s="228"/>
      <c r="U27" s="189"/>
    </row>
    <row r="28" spans="1:21" x14ac:dyDescent="0.25">
      <c r="A28" s="95"/>
      <c r="B28" s="220"/>
      <c r="C28" s="221"/>
      <c r="D28" s="221"/>
      <c r="E28" s="172"/>
      <c r="F28" s="173"/>
      <c r="G28" s="173"/>
      <c r="H28" s="222" t="s">
        <v>71</v>
      </c>
      <c r="I28" s="269" t="str">
        <f t="shared" ref="I28" si="6">CONCATENATE(A28,"/",2025)</f>
        <v>/2025</v>
      </c>
      <c r="J28" s="223" t="s">
        <v>26</v>
      </c>
      <c r="K28" s="220"/>
      <c r="L28" s="224"/>
      <c r="M28" s="36"/>
      <c r="N28" s="225"/>
      <c r="O28" s="273"/>
      <c r="P28" s="272"/>
      <c r="Q28" s="120"/>
      <c r="R28" s="227"/>
      <c r="S28" s="228"/>
      <c r="T28" s="228"/>
      <c r="U28" s="189">
        <f t="shared" ref="U28" si="7">IF(K28&lt;&gt;"","",C28)</f>
        <v>0</v>
      </c>
    </row>
    <row r="29" spans="1:21" x14ac:dyDescent="0.25">
      <c r="A29" s="95"/>
      <c r="B29" s="220"/>
      <c r="C29" s="221"/>
      <c r="D29" s="221"/>
      <c r="E29" s="172"/>
      <c r="F29" s="173"/>
      <c r="G29" s="173"/>
      <c r="H29" s="222"/>
      <c r="I29" s="269"/>
      <c r="J29" s="223"/>
      <c r="K29" s="220"/>
      <c r="L29" s="224"/>
      <c r="M29" s="36"/>
      <c r="N29" s="225"/>
      <c r="O29" s="226"/>
      <c r="P29" s="226"/>
      <c r="Q29" s="120"/>
      <c r="R29" s="227"/>
      <c r="S29" s="228"/>
      <c r="T29" s="228"/>
      <c r="U29" s="189"/>
    </row>
    <row r="30" spans="1:21" x14ac:dyDescent="0.25">
      <c r="A30" s="229"/>
      <c r="B30" s="230"/>
      <c r="C30" s="231"/>
      <c r="D30" s="231"/>
      <c r="E30" s="270" t="s">
        <v>73</v>
      </c>
      <c r="F30" s="271">
        <f>SUM(F28:F29)</f>
        <v>0</v>
      </c>
      <c r="G30" s="271">
        <f>SUM(G28:G29)</f>
        <v>0</v>
      </c>
      <c r="H30" s="232"/>
      <c r="I30" s="233"/>
      <c r="J30" s="233"/>
      <c r="K30" s="230"/>
      <c r="L30" s="234"/>
      <c r="M30" s="235"/>
      <c r="N30" s="236"/>
      <c r="O30" s="237"/>
      <c r="P30" s="237"/>
      <c r="Q30" s="238"/>
      <c r="R30" s="239"/>
      <c r="S30" s="240"/>
      <c r="T30" s="240"/>
      <c r="U30" s="241"/>
    </row>
    <row r="31" spans="1:21" x14ac:dyDescent="0.25">
      <c r="A31" s="95"/>
      <c r="B31" s="220"/>
      <c r="C31" s="221"/>
      <c r="D31" s="221"/>
      <c r="E31" s="172"/>
      <c r="F31" s="173"/>
      <c r="G31" s="173"/>
      <c r="H31" s="222"/>
      <c r="I31" s="269"/>
      <c r="J31" s="223"/>
      <c r="K31" s="220"/>
      <c r="L31" s="224"/>
      <c r="M31" s="36"/>
      <c r="N31" s="225"/>
      <c r="O31" s="226"/>
      <c r="P31" s="226"/>
      <c r="Q31" s="120"/>
      <c r="R31" s="227"/>
      <c r="S31" s="228"/>
      <c r="T31" s="228"/>
      <c r="U31" s="189"/>
    </row>
    <row r="32" spans="1:21" x14ac:dyDescent="0.25">
      <c r="A32" s="95"/>
      <c r="B32" s="220"/>
      <c r="C32" s="221"/>
      <c r="D32" s="221"/>
      <c r="E32" s="172"/>
      <c r="F32" s="173"/>
      <c r="G32" s="173"/>
      <c r="H32" s="222" t="s">
        <v>71</v>
      </c>
      <c r="I32" s="269" t="str">
        <f t="shared" si="4"/>
        <v>/2025</v>
      </c>
      <c r="J32" s="223" t="s">
        <v>26</v>
      </c>
      <c r="K32" s="220"/>
      <c r="L32" s="224"/>
      <c r="M32" s="36"/>
      <c r="N32" s="225"/>
      <c r="O32" s="273"/>
      <c r="P32" s="272"/>
      <c r="Q32" s="120"/>
      <c r="R32" s="227"/>
      <c r="S32" s="228"/>
      <c r="T32" s="228"/>
      <c r="U32" s="189">
        <f t="shared" ref="U32" si="8">IF(K32&lt;&gt;"","",C32)</f>
        <v>0</v>
      </c>
    </row>
    <row r="33" spans="1:21" x14ac:dyDescent="0.25">
      <c r="A33" s="95"/>
      <c r="B33" s="220"/>
      <c r="C33" s="221"/>
      <c r="D33" s="221"/>
      <c r="E33" s="172"/>
      <c r="F33" s="173"/>
      <c r="G33" s="173"/>
      <c r="H33" s="222"/>
      <c r="I33" s="269"/>
      <c r="J33" s="223"/>
      <c r="K33" s="220"/>
      <c r="L33" s="224"/>
      <c r="M33" s="36"/>
      <c r="N33" s="225"/>
      <c r="O33" s="226"/>
      <c r="P33" s="226"/>
      <c r="Q33" s="120"/>
      <c r="R33" s="227"/>
      <c r="S33" s="228"/>
      <c r="T33" s="228"/>
      <c r="U33" s="189"/>
    </row>
    <row r="34" spans="1:21" x14ac:dyDescent="0.25">
      <c r="A34" s="229"/>
      <c r="B34" s="230"/>
      <c r="C34" s="231"/>
      <c r="D34" s="231"/>
      <c r="E34" s="270" t="s">
        <v>73</v>
      </c>
      <c r="F34" s="271">
        <f>SUM(F32:F33)</f>
        <v>0</v>
      </c>
      <c r="G34" s="271">
        <f>SUM(G32:G33)</f>
        <v>0</v>
      </c>
      <c r="H34" s="232"/>
      <c r="I34" s="233"/>
      <c r="J34" s="233"/>
      <c r="K34" s="230"/>
      <c r="L34" s="234"/>
      <c r="M34" s="235"/>
      <c r="N34" s="236"/>
      <c r="O34" s="237"/>
      <c r="P34" s="237"/>
      <c r="Q34" s="238"/>
      <c r="R34" s="239"/>
      <c r="S34" s="240"/>
      <c r="T34" s="240"/>
      <c r="U34" s="241"/>
    </row>
    <row r="35" spans="1:21" x14ac:dyDescent="0.25">
      <c r="A35" s="95"/>
      <c r="B35" s="220"/>
      <c r="C35" s="221"/>
      <c r="D35" s="221"/>
      <c r="E35" s="172"/>
      <c r="F35" s="173"/>
      <c r="G35" s="173"/>
      <c r="H35" s="222"/>
      <c r="I35" s="269"/>
      <c r="J35" s="223"/>
      <c r="K35" s="220"/>
      <c r="L35" s="224"/>
      <c r="M35" s="36"/>
      <c r="N35" s="225"/>
      <c r="O35" s="226"/>
      <c r="P35" s="226"/>
      <c r="Q35" s="120"/>
      <c r="R35" s="227"/>
      <c r="S35" s="228"/>
      <c r="T35" s="228"/>
      <c r="U35" s="189"/>
    </row>
    <row r="36" spans="1:21" x14ac:dyDescent="0.25">
      <c r="A36" s="95"/>
      <c r="B36" s="220"/>
      <c r="C36" s="221"/>
      <c r="D36" s="221"/>
      <c r="E36" s="172"/>
      <c r="F36" s="173"/>
      <c r="G36" s="173"/>
      <c r="H36" s="209" t="s">
        <v>41</v>
      </c>
      <c r="I36" s="269" t="str">
        <f>CONCATENATE(A36,"/",2025)</f>
        <v>/2025</v>
      </c>
      <c r="J36" s="223" t="s">
        <v>26</v>
      </c>
      <c r="K36" s="220"/>
      <c r="L36" s="224"/>
      <c r="M36" s="36"/>
      <c r="N36" s="225"/>
      <c r="O36" s="226"/>
      <c r="P36" s="226"/>
      <c r="Q36" s="120"/>
      <c r="R36" s="227"/>
      <c r="S36" s="228"/>
      <c r="T36" s="228"/>
      <c r="U36" s="189">
        <f t="shared" ref="U36:U47" si="9">IF(K36&lt;&gt;"","",C36)</f>
        <v>0</v>
      </c>
    </row>
    <row r="37" spans="1:21" x14ac:dyDescent="0.25">
      <c r="A37" s="95"/>
      <c r="B37" s="220"/>
      <c r="C37" s="221"/>
      <c r="D37" s="221"/>
      <c r="E37" s="172"/>
      <c r="F37" s="173"/>
      <c r="G37" s="173"/>
      <c r="H37" s="209" t="s">
        <v>41</v>
      </c>
      <c r="I37" s="269" t="str">
        <f>CONCATENATE(A37,"/",2025)</f>
        <v>/2025</v>
      </c>
      <c r="J37" s="223" t="s">
        <v>26</v>
      </c>
      <c r="K37" s="220"/>
      <c r="L37" s="224"/>
      <c r="M37" s="36"/>
      <c r="N37" s="225"/>
      <c r="O37" s="226"/>
      <c r="P37" s="226"/>
      <c r="Q37" s="120"/>
      <c r="R37" s="227"/>
      <c r="S37" s="228"/>
      <c r="T37" s="228"/>
      <c r="U37" s="189">
        <f t="shared" si="9"/>
        <v>0</v>
      </c>
    </row>
    <row r="38" spans="1:21" x14ac:dyDescent="0.25">
      <c r="A38" s="95"/>
      <c r="B38" s="220"/>
      <c r="C38" s="221"/>
      <c r="D38" s="221"/>
      <c r="E38" s="172"/>
      <c r="F38" s="173"/>
      <c r="G38" s="173"/>
      <c r="H38" s="209" t="s">
        <v>41</v>
      </c>
      <c r="I38" s="269" t="str">
        <f>CONCATENATE(A38,"/",2025)</f>
        <v>/2025</v>
      </c>
      <c r="J38" s="223" t="s">
        <v>26</v>
      </c>
      <c r="K38" s="220"/>
      <c r="L38" s="224"/>
      <c r="M38" s="36"/>
      <c r="N38" s="225"/>
      <c r="O38" s="226"/>
      <c r="P38" s="226"/>
      <c r="Q38" s="120"/>
      <c r="R38" s="227"/>
      <c r="S38" s="228"/>
      <c r="T38" s="228"/>
      <c r="U38" s="189">
        <f t="shared" si="9"/>
        <v>0</v>
      </c>
    </row>
    <row r="39" spans="1:21" x14ac:dyDescent="0.25">
      <c r="A39" s="95"/>
      <c r="B39" s="220"/>
      <c r="C39" s="221"/>
      <c r="D39" s="221"/>
      <c r="E39" s="172"/>
      <c r="F39" s="173"/>
      <c r="G39" s="173"/>
      <c r="H39" s="209" t="s">
        <v>41</v>
      </c>
      <c r="I39" s="269" t="str">
        <f>CONCATENATE(A39,"/",2025)</f>
        <v>/2025</v>
      </c>
      <c r="J39" s="223" t="s">
        <v>26</v>
      </c>
      <c r="K39" s="220"/>
      <c r="L39" s="224"/>
      <c r="M39" s="36"/>
      <c r="N39" s="225"/>
      <c r="O39" s="226"/>
      <c r="P39" s="226"/>
      <c r="Q39" s="120"/>
      <c r="R39" s="227"/>
      <c r="S39" s="228"/>
      <c r="T39" s="228"/>
      <c r="U39" s="189">
        <f t="shared" si="9"/>
        <v>0</v>
      </c>
    </row>
    <row r="40" spans="1:21" x14ac:dyDescent="0.25">
      <c r="A40" s="95"/>
      <c r="B40" s="220"/>
      <c r="C40" s="221"/>
      <c r="D40" s="221"/>
      <c r="E40" s="172"/>
      <c r="F40" s="173"/>
      <c r="G40" s="173"/>
      <c r="H40" s="209" t="s">
        <v>41</v>
      </c>
      <c r="I40" s="269" t="str">
        <f>CONCATENATE(A40,"/",2025)</f>
        <v>/2025</v>
      </c>
      <c r="J40" s="223" t="s">
        <v>26</v>
      </c>
      <c r="K40" s="220"/>
      <c r="L40" s="224"/>
      <c r="M40" s="36"/>
      <c r="N40" s="225"/>
      <c r="O40" s="226"/>
      <c r="P40" s="226"/>
      <c r="Q40" s="120"/>
      <c r="R40" s="227"/>
      <c r="S40" s="228"/>
      <c r="T40" s="228"/>
      <c r="U40" s="189">
        <f t="shared" si="9"/>
        <v>0</v>
      </c>
    </row>
    <row r="41" spans="1:21" x14ac:dyDescent="0.25">
      <c r="A41" s="95"/>
      <c r="B41" s="220"/>
      <c r="C41" s="221"/>
      <c r="D41" s="221"/>
      <c r="E41" s="172"/>
      <c r="F41" s="173"/>
      <c r="G41" s="173"/>
      <c r="H41" s="209" t="s">
        <v>41</v>
      </c>
      <c r="I41" s="269" t="str">
        <f t="shared" si="4"/>
        <v>/2025</v>
      </c>
      <c r="J41" s="223" t="s">
        <v>26</v>
      </c>
      <c r="K41" s="220"/>
      <c r="L41" s="224"/>
      <c r="M41" s="36"/>
      <c r="N41" s="225"/>
      <c r="O41" s="226"/>
      <c r="P41" s="226"/>
      <c r="Q41" s="120"/>
      <c r="R41" s="227"/>
      <c r="S41" s="228"/>
      <c r="T41" s="228"/>
      <c r="U41" s="189">
        <f t="shared" si="9"/>
        <v>0</v>
      </c>
    </row>
    <row r="42" spans="1:21" x14ac:dyDescent="0.25">
      <c r="A42" s="95"/>
      <c r="B42" s="220"/>
      <c r="C42" s="221"/>
      <c r="D42" s="221"/>
      <c r="E42" s="172"/>
      <c r="F42" s="173"/>
      <c r="G42" s="173"/>
      <c r="H42" s="209" t="s">
        <v>41</v>
      </c>
      <c r="I42" s="269" t="str">
        <f t="shared" si="4"/>
        <v>/2025</v>
      </c>
      <c r="J42" s="223" t="s">
        <v>26</v>
      </c>
      <c r="K42" s="220"/>
      <c r="L42" s="224"/>
      <c r="M42" s="36"/>
      <c r="N42" s="225"/>
      <c r="O42" s="226"/>
      <c r="P42" s="226"/>
      <c r="Q42" s="120"/>
      <c r="R42" s="227"/>
      <c r="S42" s="228"/>
      <c r="T42" s="228"/>
      <c r="U42" s="189">
        <f t="shared" si="9"/>
        <v>0</v>
      </c>
    </row>
    <row r="43" spans="1:21" x14ac:dyDescent="0.25">
      <c r="A43" s="95"/>
      <c r="B43" s="220"/>
      <c r="C43" s="221"/>
      <c r="D43" s="221"/>
      <c r="E43" s="172"/>
      <c r="F43" s="173"/>
      <c r="G43" s="173"/>
      <c r="H43" s="209" t="s">
        <v>41</v>
      </c>
      <c r="I43" s="269" t="str">
        <f t="shared" si="4"/>
        <v>/2025</v>
      </c>
      <c r="J43" s="223" t="s">
        <v>26</v>
      </c>
      <c r="K43" s="220"/>
      <c r="L43" s="224"/>
      <c r="M43" s="36"/>
      <c r="N43" s="225"/>
      <c r="O43" s="226"/>
      <c r="P43" s="226"/>
      <c r="Q43" s="120"/>
      <c r="R43" s="227"/>
      <c r="S43" s="228"/>
      <c r="T43" s="228"/>
      <c r="U43" s="189">
        <f t="shared" si="9"/>
        <v>0</v>
      </c>
    </row>
    <row r="44" spans="1:21" x14ac:dyDescent="0.25">
      <c r="A44" s="95"/>
      <c r="B44" s="220"/>
      <c r="C44" s="221"/>
      <c r="D44" s="221"/>
      <c r="E44" s="172"/>
      <c r="F44" s="173"/>
      <c r="G44" s="173"/>
      <c r="H44" s="209" t="s">
        <v>41</v>
      </c>
      <c r="I44" s="269" t="str">
        <f t="shared" si="4"/>
        <v>/2025</v>
      </c>
      <c r="J44" s="223" t="s">
        <v>26</v>
      </c>
      <c r="K44" s="220"/>
      <c r="L44" s="224"/>
      <c r="M44" s="36"/>
      <c r="N44" s="225"/>
      <c r="O44" s="226"/>
      <c r="P44" s="226"/>
      <c r="Q44" s="120"/>
      <c r="R44" s="227"/>
      <c r="S44" s="228"/>
      <c r="T44" s="228"/>
      <c r="U44" s="189">
        <f t="shared" si="9"/>
        <v>0</v>
      </c>
    </row>
    <row r="45" spans="1:21" x14ac:dyDescent="0.25">
      <c r="A45" s="95"/>
      <c r="B45" s="220"/>
      <c r="C45" s="221"/>
      <c r="D45" s="221"/>
      <c r="E45" s="172"/>
      <c r="F45" s="173"/>
      <c r="G45" s="173"/>
      <c r="H45" s="209" t="s">
        <v>41</v>
      </c>
      <c r="I45" s="269" t="str">
        <f t="shared" si="4"/>
        <v>/2025</v>
      </c>
      <c r="J45" s="223" t="s">
        <v>26</v>
      </c>
      <c r="K45" s="220"/>
      <c r="L45" s="224"/>
      <c r="M45" s="36"/>
      <c r="N45" s="225"/>
      <c r="O45" s="226"/>
      <c r="P45" s="226"/>
      <c r="Q45" s="120"/>
      <c r="R45" s="227"/>
      <c r="S45" s="228"/>
      <c r="T45" s="228"/>
      <c r="U45" s="189">
        <f t="shared" si="9"/>
        <v>0</v>
      </c>
    </row>
    <row r="46" spans="1:21" x14ac:dyDescent="0.25">
      <c r="A46" s="95"/>
      <c r="B46" s="220"/>
      <c r="C46" s="221"/>
      <c r="D46" s="221"/>
      <c r="E46" s="172"/>
      <c r="F46" s="173"/>
      <c r="G46" s="173"/>
      <c r="H46" s="209" t="s">
        <v>41</v>
      </c>
      <c r="I46" s="269" t="str">
        <f t="shared" si="4"/>
        <v>/2025</v>
      </c>
      <c r="J46" s="223" t="s">
        <v>26</v>
      </c>
      <c r="K46" s="220"/>
      <c r="L46" s="224"/>
      <c r="M46" s="36"/>
      <c r="N46" s="225"/>
      <c r="O46" s="226"/>
      <c r="P46" s="226"/>
      <c r="Q46" s="120"/>
      <c r="R46" s="227"/>
      <c r="S46" s="228"/>
      <c r="T46" s="228"/>
      <c r="U46" s="189">
        <f t="shared" si="9"/>
        <v>0</v>
      </c>
    </row>
    <row r="47" spans="1:21" x14ac:dyDescent="0.25">
      <c r="A47" s="95"/>
      <c r="B47" s="220"/>
      <c r="C47" s="221"/>
      <c r="D47" s="221"/>
      <c r="E47" s="172"/>
      <c r="F47" s="173"/>
      <c r="G47" s="173"/>
      <c r="H47" s="209" t="s">
        <v>41</v>
      </c>
      <c r="I47" s="269" t="str">
        <f t="shared" si="4"/>
        <v>/2025</v>
      </c>
      <c r="J47" s="223" t="s">
        <v>26</v>
      </c>
      <c r="K47" s="220"/>
      <c r="L47" s="224"/>
      <c r="M47" s="36"/>
      <c r="N47" s="225"/>
      <c r="O47" s="226"/>
      <c r="P47" s="226"/>
      <c r="Q47" s="120"/>
      <c r="R47" s="227"/>
      <c r="S47" s="228"/>
      <c r="T47" s="228"/>
      <c r="U47" s="189">
        <f t="shared" si="9"/>
        <v>0</v>
      </c>
    </row>
    <row r="48" spans="1:21" x14ac:dyDescent="0.25">
      <c r="A48" s="95"/>
      <c r="B48" s="220"/>
      <c r="C48" s="221"/>
      <c r="D48" s="221"/>
      <c r="E48" s="172"/>
      <c r="F48" s="173"/>
      <c r="G48" s="173"/>
      <c r="H48" s="222"/>
      <c r="I48" s="269"/>
      <c r="J48" s="223"/>
      <c r="K48" s="220"/>
      <c r="L48" s="224"/>
      <c r="M48" s="36"/>
      <c r="N48" s="225"/>
      <c r="O48" s="226"/>
      <c r="P48" s="226"/>
      <c r="Q48" s="120"/>
      <c r="R48" s="227"/>
      <c r="S48" s="228"/>
      <c r="T48" s="228"/>
      <c r="U48" s="189"/>
    </row>
    <row r="49" spans="1:21" x14ac:dyDescent="0.25">
      <c r="A49" s="95"/>
      <c r="B49" s="220"/>
      <c r="C49" s="221"/>
      <c r="D49" s="244"/>
      <c r="E49" s="270" t="s">
        <v>73</v>
      </c>
      <c r="F49" s="271">
        <f>SUM(F36:F48)</f>
        <v>0</v>
      </c>
      <c r="G49" s="271">
        <f>SUM(G32:G48)</f>
        <v>0</v>
      </c>
      <c r="H49" s="222"/>
      <c r="I49" s="269"/>
      <c r="J49" s="223"/>
      <c r="K49" s="220"/>
      <c r="L49" s="224"/>
      <c r="M49" s="36"/>
      <c r="N49" s="225"/>
      <c r="O49" s="226"/>
      <c r="P49" s="226"/>
      <c r="Q49" s="120"/>
      <c r="R49" s="227"/>
      <c r="S49" s="228"/>
      <c r="T49" s="228"/>
      <c r="U49" s="189"/>
    </row>
    <row r="50" spans="1:21" x14ac:dyDescent="0.25">
      <c r="A50" s="95"/>
      <c r="B50" s="220"/>
      <c r="C50" s="221"/>
      <c r="D50" s="221"/>
      <c r="E50" s="172"/>
      <c r="F50" s="173"/>
      <c r="G50" s="173"/>
      <c r="H50" s="222"/>
      <c r="I50" s="269"/>
      <c r="J50" s="223"/>
      <c r="K50" s="220"/>
      <c r="L50" s="224"/>
      <c r="M50" s="36"/>
      <c r="N50" s="225"/>
      <c r="O50" s="226"/>
      <c r="P50" s="226"/>
      <c r="Q50" s="120"/>
      <c r="R50" s="227"/>
      <c r="S50" s="228"/>
      <c r="T50" s="228"/>
      <c r="U50" s="189"/>
    </row>
    <row r="51" spans="1:21" x14ac:dyDescent="0.25">
      <c r="A51" s="95"/>
      <c r="B51" s="220"/>
      <c r="C51" s="221"/>
      <c r="D51" s="221"/>
      <c r="E51" s="172"/>
      <c r="F51" s="173"/>
      <c r="G51" s="173"/>
      <c r="H51" s="222" t="s">
        <v>71</v>
      </c>
      <c r="I51" s="269" t="str">
        <f>CONCATENATE(A51,"/",2025)</f>
        <v>/2025</v>
      </c>
      <c r="J51" s="223"/>
      <c r="K51" s="220"/>
      <c r="L51" s="224"/>
      <c r="M51" s="36"/>
      <c r="N51" s="225"/>
      <c r="O51" s="226"/>
      <c r="P51" s="226"/>
      <c r="Q51" s="120"/>
      <c r="R51" s="227"/>
      <c r="S51" s="228"/>
      <c r="T51" s="228"/>
      <c r="U51" s="189">
        <f>IF(K51&lt;&gt;"","",F51)</f>
        <v>0</v>
      </c>
    </row>
    <row r="52" spans="1:21" x14ac:dyDescent="0.25">
      <c r="A52" s="254"/>
      <c r="B52" s="255"/>
      <c r="C52" s="256"/>
      <c r="D52" s="256"/>
      <c r="E52" s="190"/>
      <c r="F52" s="191"/>
      <c r="G52" s="191"/>
      <c r="H52" s="257"/>
      <c r="I52" s="258"/>
      <c r="J52" s="259"/>
      <c r="K52" s="260"/>
      <c r="L52" s="261"/>
      <c r="M52" s="262"/>
      <c r="N52" s="263"/>
      <c r="O52" s="264"/>
      <c r="P52" s="264"/>
      <c r="Q52" s="265"/>
      <c r="R52" s="266"/>
      <c r="S52" s="267"/>
      <c r="T52" s="267"/>
      <c r="U52" s="268"/>
    </row>
    <row r="53" spans="1:21" x14ac:dyDescent="0.25">
      <c r="A53" s="176"/>
      <c r="B53" s="177"/>
      <c r="C53" s="178"/>
      <c r="D53" s="274"/>
      <c r="E53" s="270" t="s">
        <v>74</v>
      </c>
      <c r="F53" s="271">
        <f>F49+F34+F30+F26+F19+F10</f>
        <v>0</v>
      </c>
      <c r="G53" s="271">
        <f>G51+G49+G34+G30+G26+G19+G10</f>
        <v>0</v>
      </c>
      <c r="H53" s="179"/>
      <c r="M53" s="180">
        <f t="shared" ref="M53:U53" si="10">SUM(M4:M52)</f>
        <v>0</v>
      </c>
      <c r="N53" s="180">
        <f t="shared" si="10"/>
        <v>0</v>
      </c>
      <c r="O53" s="180">
        <f t="shared" si="10"/>
        <v>0</v>
      </c>
      <c r="P53" s="180">
        <f t="shared" si="10"/>
        <v>0</v>
      </c>
      <c r="Q53" s="180">
        <f t="shared" si="10"/>
        <v>0</v>
      </c>
      <c r="R53" s="180">
        <f t="shared" si="10"/>
        <v>0</v>
      </c>
      <c r="S53" s="180">
        <f t="shared" si="10"/>
        <v>0</v>
      </c>
      <c r="T53" s="180">
        <f t="shared" si="10"/>
        <v>0</v>
      </c>
      <c r="U53" s="180">
        <f t="shared" si="10"/>
        <v>0</v>
      </c>
    </row>
    <row r="54" spans="1:21" ht="17.25" x14ac:dyDescent="0.25">
      <c r="A54" s="100"/>
      <c r="B54" s="168"/>
      <c r="C54" s="103"/>
      <c r="D54" s="103"/>
      <c r="L54" s="85" t="s">
        <v>44</v>
      </c>
      <c r="M54" s="162">
        <f>M53-N53</f>
        <v>0</v>
      </c>
      <c r="O54" s="163">
        <f>O53-P53</f>
        <v>0</v>
      </c>
      <c r="Q54" s="164">
        <f>Q53</f>
        <v>0</v>
      </c>
      <c r="S54" s="165">
        <f>S53-T53</f>
        <v>0</v>
      </c>
    </row>
    <row r="55" spans="1:21" x14ac:dyDescent="0.25">
      <c r="A55" s="100"/>
      <c r="B55" s="309"/>
      <c r="C55" s="309"/>
      <c r="F55" s="163"/>
      <c r="G55" s="163"/>
      <c r="L55" s="52" t="s">
        <v>22</v>
      </c>
      <c r="M55" s="89">
        <f>N53+O55</f>
        <v>0</v>
      </c>
      <c r="O55" s="89">
        <f>P53</f>
        <v>0</v>
      </c>
      <c r="P55" s="28" t="s">
        <v>23</v>
      </c>
      <c r="Q55" s="163">
        <f>R53</f>
        <v>0</v>
      </c>
    </row>
    <row r="56" spans="1:21" ht="17.25" x14ac:dyDescent="0.25">
      <c r="A56" s="100"/>
      <c r="L56" s="85" t="s">
        <v>24</v>
      </c>
      <c r="M56" s="162">
        <f>M55/1.2</f>
        <v>0</v>
      </c>
      <c r="N56" s="162"/>
      <c r="O56" s="162">
        <f>O55/1.2</f>
        <v>0</v>
      </c>
    </row>
    <row r="57" spans="1:21" ht="18" thickBot="1" x14ac:dyDescent="0.3">
      <c r="A57" s="100"/>
      <c r="L57" s="52" t="s">
        <v>25</v>
      </c>
      <c r="M57" s="169">
        <f>M56*20/100</f>
        <v>0</v>
      </c>
      <c r="N57" s="169"/>
      <c r="O57" s="169">
        <f t="shared" ref="O57" si="11">O56*20/100</f>
        <v>0</v>
      </c>
      <c r="P57" s="170"/>
    </row>
    <row r="58" spans="1:21" ht="19.5" thickTop="1" x14ac:dyDescent="0.25">
      <c r="A58" s="100"/>
      <c r="B58" s="312" t="s">
        <v>83</v>
      </c>
      <c r="C58" s="313"/>
      <c r="D58" s="314"/>
      <c r="F58" s="163"/>
      <c r="L58" s="85" t="s">
        <v>75</v>
      </c>
      <c r="M58" s="162">
        <f>M56+Q55+S55</f>
        <v>0</v>
      </c>
    </row>
    <row r="59" spans="1:21" ht="17.25" x14ac:dyDescent="0.25">
      <c r="B59" s="275"/>
      <c r="C59" s="276"/>
      <c r="D59" s="277"/>
      <c r="L59" s="85"/>
      <c r="M59" s="162"/>
    </row>
    <row r="60" spans="1:21" ht="17.25" x14ac:dyDescent="0.25">
      <c r="B60" s="278">
        <v>607090</v>
      </c>
      <c r="C60" s="280" t="s">
        <v>78</v>
      </c>
      <c r="D60" s="294">
        <f>SUMIF(H5:H52,"Lot Or  18 K - 18 K (750/1000)",F5:F52)</f>
        <v>0</v>
      </c>
      <c r="E60" s="296" t="s">
        <v>84</v>
      </c>
      <c r="L60" s="85"/>
      <c r="M60" s="162"/>
    </row>
    <row r="61" spans="1:21" ht="17.25" x14ac:dyDescent="0.25">
      <c r="B61" s="278">
        <v>607190</v>
      </c>
      <c r="C61" s="280" t="s">
        <v>79</v>
      </c>
      <c r="D61" s="294">
        <f>SUMIF(H4:H51,"Lot Argent",F4:F51)</f>
        <v>0</v>
      </c>
      <c r="E61" s="295">
        <f>SUM(D60:D61)</f>
        <v>0</v>
      </c>
      <c r="L61" s="85"/>
      <c r="M61" s="162"/>
    </row>
    <row r="62" spans="1:21" x14ac:dyDescent="0.25">
      <c r="B62" s="278"/>
      <c r="C62" s="280"/>
      <c r="D62" s="283"/>
      <c r="E62" s="297" t="s">
        <v>85</v>
      </c>
      <c r="H62"/>
      <c r="I62"/>
      <c r="K62"/>
      <c r="L62"/>
      <c r="M62"/>
      <c r="N62"/>
      <c r="O62"/>
      <c r="P62"/>
      <c r="Q62"/>
      <c r="R62"/>
      <c r="S62"/>
      <c r="T62"/>
      <c r="U62"/>
    </row>
    <row r="63" spans="1:21" x14ac:dyDescent="0.25">
      <c r="B63" s="278">
        <v>707090</v>
      </c>
      <c r="C63" s="280" t="s">
        <v>80</v>
      </c>
      <c r="D63" s="294">
        <f>Q53</f>
        <v>0</v>
      </c>
      <c r="E63" s="299">
        <f>D63-D60</f>
        <v>0</v>
      </c>
      <c r="H63"/>
      <c r="I63"/>
      <c r="K63"/>
      <c r="L63"/>
      <c r="M63"/>
      <c r="N63"/>
      <c r="O63"/>
      <c r="P63"/>
      <c r="Q63"/>
      <c r="R63"/>
      <c r="S63"/>
      <c r="T63"/>
      <c r="U63"/>
    </row>
    <row r="64" spans="1:21" x14ac:dyDescent="0.25">
      <c r="B64" s="278">
        <v>707100</v>
      </c>
      <c r="C64" s="280" t="s">
        <v>81</v>
      </c>
      <c r="D64" s="294">
        <f>O53-P53</f>
        <v>0</v>
      </c>
      <c r="E64" s="300"/>
      <c r="F64" s="308" t="s">
        <v>92</v>
      </c>
      <c r="H64"/>
      <c r="I64"/>
      <c r="K64"/>
      <c r="L64"/>
      <c r="M64"/>
      <c r="N64"/>
      <c r="O64"/>
      <c r="P64"/>
      <c r="Q64"/>
      <c r="R64"/>
      <c r="S64"/>
      <c r="T64"/>
      <c r="U64"/>
    </row>
    <row r="65" spans="2:21" ht="15.75" thickBot="1" x14ac:dyDescent="0.3">
      <c r="B65" s="279">
        <v>701190</v>
      </c>
      <c r="C65" s="281" t="s">
        <v>82</v>
      </c>
      <c r="D65" s="298">
        <f>ROUND(P53/1.2,2)</f>
        <v>0</v>
      </c>
      <c r="E65" s="295">
        <f>D65</f>
        <v>0</v>
      </c>
      <c r="F65" s="307">
        <f>ROUND(E65*0.2,2)</f>
        <v>0</v>
      </c>
      <c r="H65"/>
      <c r="I65"/>
      <c r="K65"/>
      <c r="L65"/>
      <c r="M65"/>
      <c r="N65"/>
      <c r="O65"/>
      <c r="P65"/>
      <c r="Q65"/>
      <c r="R65"/>
      <c r="S65"/>
      <c r="T65"/>
      <c r="U65"/>
    </row>
    <row r="66" spans="2:21" ht="15.75" thickTop="1" x14ac:dyDescent="0.25">
      <c r="H66"/>
      <c r="I66"/>
      <c r="K66"/>
      <c r="L66"/>
      <c r="M66"/>
      <c r="N66"/>
      <c r="O66"/>
      <c r="P66"/>
      <c r="Q66"/>
      <c r="R66"/>
      <c r="S66"/>
      <c r="T66"/>
      <c r="U66"/>
    </row>
    <row r="67" spans="2:21" x14ac:dyDescent="0.25">
      <c r="D67" s="302" t="s">
        <v>86</v>
      </c>
      <c r="E67" s="301">
        <f>SUM(E63:E65)</f>
        <v>0</v>
      </c>
      <c r="F67" s="303" t="e">
        <f>E67/SUM(D63:D65)</f>
        <v>#DIV/0!</v>
      </c>
      <c r="H67"/>
      <c r="I67"/>
      <c r="K67"/>
      <c r="L67"/>
      <c r="M67"/>
      <c r="N67"/>
      <c r="O67"/>
      <c r="P67"/>
      <c r="Q67"/>
      <c r="R67"/>
      <c r="S67"/>
      <c r="T67"/>
      <c r="U67"/>
    </row>
    <row r="68" spans="2:21" x14ac:dyDescent="0.25">
      <c r="H68"/>
      <c r="I68"/>
      <c r="K68"/>
      <c r="L68"/>
      <c r="M68"/>
      <c r="N68"/>
      <c r="O68"/>
      <c r="P68"/>
      <c r="Q68"/>
      <c r="R68"/>
      <c r="S68"/>
      <c r="T68"/>
      <c r="U68"/>
    </row>
    <row r="69" spans="2:21" x14ac:dyDescent="0.25">
      <c r="H69"/>
      <c r="I69"/>
      <c r="K69"/>
      <c r="L69"/>
      <c r="M69"/>
      <c r="N69"/>
      <c r="O69"/>
      <c r="P69"/>
      <c r="Q69"/>
      <c r="R69"/>
      <c r="S69"/>
      <c r="T69"/>
      <c r="U69"/>
    </row>
    <row r="70" spans="2:21" x14ac:dyDescent="0.25">
      <c r="H70"/>
      <c r="I70"/>
      <c r="K70"/>
      <c r="L70"/>
      <c r="M70"/>
      <c r="N70"/>
      <c r="O70"/>
      <c r="P70"/>
      <c r="Q70"/>
      <c r="R70"/>
      <c r="S70"/>
      <c r="T70"/>
      <c r="U70"/>
    </row>
    <row r="71" spans="2:21" ht="15.75" thickBot="1" x14ac:dyDescent="0.3">
      <c r="H71"/>
      <c r="I71"/>
      <c r="K71"/>
      <c r="L71"/>
      <c r="M71"/>
      <c r="N71"/>
      <c r="O71"/>
      <c r="P71"/>
      <c r="Q71"/>
      <c r="R71"/>
      <c r="S71"/>
      <c r="T71"/>
      <c r="U71"/>
    </row>
    <row r="72" spans="2:21" ht="19.5" thickTop="1" x14ac:dyDescent="0.25">
      <c r="B72" s="312" t="s">
        <v>87</v>
      </c>
      <c r="C72" s="313"/>
      <c r="D72" s="314"/>
      <c r="H72"/>
      <c r="I72"/>
      <c r="K72"/>
      <c r="L72"/>
      <c r="M72"/>
      <c r="N72"/>
      <c r="O72"/>
      <c r="P72"/>
      <c r="Q72"/>
      <c r="R72"/>
      <c r="S72"/>
      <c r="T72"/>
      <c r="U72"/>
    </row>
    <row r="73" spans="2:21" x14ac:dyDescent="0.25">
      <c r="B73" s="275"/>
      <c r="C73" s="276"/>
      <c r="D73" s="277"/>
      <c r="H73"/>
      <c r="I73"/>
      <c r="K73"/>
      <c r="L73"/>
      <c r="M73"/>
      <c r="N73"/>
      <c r="O73"/>
      <c r="P73"/>
      <c r="Q73"/>
      <c r="R73"/>
      <c r="S73"/>
      <c r="T73"/>
      <c r="U73"/>
    </row>
    <row r="74" spans="2:21" x14ac:dyDescent="0.25">
      <c r="B74" s="278">
        <v>607090</v>
      </c>
      <c r="C74" s="280" t="s">
        <v>78</v>
      </c>
      <c r="D74" s="294">
        <f>D60+'10-2025'!D74</f>
        <v>13215</v>
      </c>
      <c r="E74" s="296" t="s">
        <v>84</v>
      </c>
      <c r="H74"/>
      <c r="I74"/>
      <c r="K74"/>
      <c r="L74"/>
      <c r="M74"/>
      <c r="N74"/>
      <c r="O74"/>
      <c r="P74"/>
      <c r="Q74"/>
      <c r="R74"/>
      <c r="S74"/>
      <c r="T74"/>
      <c r="U74"/>
    </row>
    <row r="75" spans="2:21" x14ac:dyDescent="0.25">
      <c r="B75" s="278">
        <v>607190</v>
      </c>
      <c r="C75" s="280" t="s">
        <v>79</v>
      </c>
      <c r="D75" s="294">
        <f>D61+'10-2025'!D75</f>
        <v>640</v>
      </c>
      <c r="E75" s="295">
        <f>D74+D75</f>
        <v>13855</v>
      </c>
      <c r="H75"/>
      <c r="I75"/>
      <c r="K75"/>
      <c r="L75"/>
      <c r="M75"/>
      <c r="N75"/>
      <c r="O75"/>
      <c r="P75"/>
      <c r="Q75"/>
      <c r="R75"/>
      <c r="S75"/>
      <c r="T75"/>
      <c r="U75"/>
    </row>
    <row r="76" spans="2:21" x14ac:dyDescent="0.25">
      <c r="B76" s="278"/>
      <c r="C76" s="280"/>
      <c r="D76" s="283"/>
      <c r="E76" s="297" t="s">
        <v>85</v>
      </c>
      <c r="H76"/>
      <c r="I76"/>
      <c r="K76"/>
      <c r="L76"/>
      <c r="M76"/>
      <c r="N76"/>
      <c r="O76"/>
      <c r="P76"/>
      <c r="Q76"/>
      <c r="R76"/>
      <c r="S76"/>
      <c r="T76"/>
      <c r="U76"/>
    </row>
    <row r="77" spans="2:21" x14ac:dyDescent="0.25">
      <c r="B77" s="278">
        <v>707090</v>
      </c>
      <c r="C77" s="280" t="s">
        <v>80</v>
      </c>
      <c r="D77" s="294">
        <f>D63+'10-2025'!D77</f>
        <v>29561</v>
      </c>
      <c r="E77" s="299">
        <f>D77-D74</f>
        <v>16346</v>
      </c>
      <c r="H77"/>
      <c r="I77"/>
      <c r="K77"/>
      <c r="L77"/>
      <c r="M77"/>
      <c r="N77"/>
      <c r="O77"/>
      <c r="P77"/>
      <c r="Q77"/>
      <c r="R77"/>
      <c r="S77"/>
      <c r="T77"/>
      <c r="U77"/>
    </row>
    <row r="78" spans="2:21" x14ac:dyDescent="0.25">
      <c r="B78" s="278">
        <v>707100</v>
      </c>
      <c r="C78" s="280" t="s">
        <v>81</v>
      </c>
      <c r="D78" s="294">
        <f>D64+'10-2025'!D78</f>
        <v>540</v>
      </c>
      <c r="E78" s="300"/>
      <c r="H78"/>
      <c r="I78"/>
      <c r="K78"/>
      <c r="L78"/>
      <c r="M78"/>
      <c r="N78"/>
      <c r="O78"/>
      <c r="P78"/>
      <c r="Q78"/>
      <c r="R78"/>
      <c r="S78"/>
      <c r="T78"/>
      <c r="U78"/>
    </row>
    <row r="79" spans="2:21" ht="15.75" thickBot="1" x14ac:dyDescent="0.3">
      <c r="B79" s="279">
        <v>701190</v>
      </c>
      <c r="C79" s="281" t="s">
        <v>82</v>
      </c>
      <c r="D79" s="294">
        <f>D65+'10-2025'!D79</f>
        <v>191.67</v>
      </c>
      <c r="E79" s="295">
        <f>D79</f>
        <v>191.67</v>
      </c>
      <c r="H79"/>
      <c r="I79"/>
      <c r="K79"/>
      <c r="L79"/>
      <c r="M79"/>
      <c r="N79"/>
      <c r="O79"/>
      <c r="P79"/>
      <c r="Q79"/>
      <c r="R79"/>
      <c r="S79"/>
      <c r="T79"/>
      <c r="U79"/>
    </row>
    <row r="80" spans="2:21" ht="15.75" thickTop="1" x14ac:dyDescent="0.25">
      <c r="H80"/>
      <c r="I80"/>
      <c r="K80"/>
      <c r="L80"/>
      <c r="M80"/>
      <c r="N80"/>
      <c r="O80"/>
      <c r="P80"/>
      <c r="Q80"/>
      <c r="R80"/>
      <c r="S80"/>
      <c r="T80"/>
      <c r="U80"/>
    </row>
    <row r="81" spans="4:21" x14ac:dyDescent="0.25">
      <c r="D81" s="302" t="s">
        <v>86</v>
      </c>
      <c r="E81" s="301">
        <f>SUM(E77:E79)</f>
        <v>16537.669999999998</v>
      </c>
      <c r="F81" s="303">
        <f>E81/SUM(D77:D79)</f>
        <v>0.54592975792493692</v>
      </c>
      <c r="H81"/>
      <c r="I81"/>
      <c r="K81"/>
      <c r="L81"/>
      <c r="M81"/>
      <c r="N81"/>
      <c r="O81"/>
      <c r="P81"/>
      <c r="Q81"/>
      <c r="R81"/>
      <c r="S81"/>
      <c r="T81"/>
      <c r="U81"/>
    </row>
    <row r="82" spans="4:21" x14ac:dyDescent="0.25">
      <c r="H82"/>
      <c r="I82"/>
      <c r="K82"/>
      <c r="L82"/>
      <c r="M82"/>
      <c r="N82"/>
      <c r="O82"/>
      <c r="P82"/>
      <c r="Q82"/>
      <c r="R82"/>
      <c r="S82"/>
      <c r="T82"/>
      <c r="U82"/>
    </row>
    <row r="83" spans="4:21" x14ac:dyDescent="0.25">
      <c r="H83"/>
      <c r="I83"/>
      <c r="K83"/>
      <c r="L83"/>
      <c r="M83"/>
      <c r="N83"/>
      <c r="O83"/>
      <c r="P83"/>
      <c r="Q83"/>
      <c r="R83"/>
      <c r="S83"/>
      <c r="T83"/>
      <c r="U83"/>
    </row>
    <row r="84" spans="4:21" x14ac:dyDescent="0.25">
      <c r="H84"/>
      <c r="I84"/>
      <c r="K84"/>
      <c r="L84"/>
      <c r="M84"/>
      <c r="N84"/>
      <c r="O84"/>
      <c r="P84"/>
      <c r="Q84"/>
      <c r="R84"/>
      <c r="S84"/>
      <c r="T84"/>
      <c r="U84"/>
    </row>
    <row r="85" spans="4:21" x14ac:dyDescent="0.25">
      <c r="H85"/>
      <c r="I85"/>
      <c r="K85"/>
      <c r="L85"/>
      <c r="M85"/>
      <c r="N85"/>
      <c r="O85"/>
      <c r="P85"/>
      <c r="Q85"/>
      <c r="R85"/>
      <c r="S85"/>
      <c r="T85"/>
      <c r="U85"/>
    </row>
    <row r="86" spans="4:21" x14ac:dyDescent="0.25">
      <c r="H86"/>
      <c r="I86"/>
      <c r="K86"/>
      <c r="L86"/>
      <c r="M86"/>
      <c r="N86"/>
      <c r="O86"/>
      <c r="P86"/>
      <c r="Q86"/>
      <c r="R86"/>
      <c r="S86"/>
      <c r="T86"/>
      <c r="U86"/>
    </row>
    <row r="87" spans="4:21" x14ac:dyDescent="0.25">
      <c r="H87"/>
      <c r="I87"/>
      <c r="K87"/>
      <c r="L87"/>
      <c r="M87"/>
      <c r="N87"/>
      <c r="O87"/>
      <c r="P87"/>
      <c r="Q87"/>
      <c r="R87"/>
      <c r="S87"/>
      <c r="T87"/>
      <c r="U87"/>
    </row>
    <row r="88" spans="4:21" x14ac:dyDescent="0.25">
      <c r="H88"/>
      <c r="I88"/>
      <c r="K88"/>
      <c r="L88"/>
      <c r="M88"/>
      <c r="N88"/>
      <c r="O88"/>
      <c r="P88"/>
      <c r="Q88"/>
      <c r="R88"/>
      <c r="S88"/>
      <c r="T88"/>
      <c r="U88"/>
    </row>
    <row r="89" spans="4:21" x14ac:dyDescent="0.25">
      <c r="H89"/>
      <c r="I89"/>
      <c r="K89"/>
      <c r="L89"/>
      <c r="M89"/>
      <c r="N89"/>
      <c r="O89"/>
      <c r="P89"/>
      <c r="Q89"/>
      <c r="R89"/>
      <c r="S89"/>
      <c r="T89"/>
      <c r="U89"/>
    </row>
    <row r="90" spans="4:21" x14ac:dyDescent="0.25">
      <c r="H90"/>
      <c r="I90"/>
      <c r="K90"/>
      <c r="L90"/>
      <c r="M90"/>
      <c r="N90"/>
      <c r="O90"/>
      <c r="P90"/>
      <c r="Q90"/>
      <c r="R90"/>
      <c r="S90"/>
      <c r="T90"/>
      <c r="U90"/>
    </row>
    <row r="91" spans="4:21" x14ac:dyDescent="0.25">
      <c r="H91"/>
      <c r="I91"/>
      <c r="K91"/>
      <c r="L91"/>
      <c r="M91"/>
      <c r="N91"/>
      <c r="O91"/>
      <c r="P91"/>
      <c r="Q91"/>
      <c r="R91"/>
      <c r="S91"/>
      <c r="T91"/>
      <c r="U91"/>
    </row>
    <row r="92" spans="4:21" x14ac:dyDescent="0.25">
      <c r="H92"/>
      <c r="I92"/>
      <c r="K92"/>
      <c r="L92"/>
      <c r="M92"/>
      <c r="N92"/>
      <c r="O92"/>
      <c r="P92"/>
      <c r="Q92"/>
      <c r="R92"/>
      <c r="S92"/>
      <c r="T92"/>
      <c r="U92"/>
    </row>
  </sheetData>
  <mergeCells count="6">
    <mergeCell ref="B72:D72"/>
    <mergeCell ref="M2:N2"/>
    <mergeCell ref="O2:P2"/>
    <mergeCell ref="Q2:R2"/>
    <mergeCell ref="B55:C55"/>
    <mergeCell ref="B58:D58"/>
  </mergeCells>
  <dataValidations count="1">
    <dataValidation type="list" allowBlank="1" showInputMessage="1" showErrorMessage="1" sqref="J5:J51" xr:uid="{00000000-0002-0000-0F00-000000000000}">
      <formula1>Mode</formula1>
    </dataValidation>
  </dataValidation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A3"/>
  <sheetViews>
    <sheetView workbookViewId="0">
      <selection activeCell="A2" sqref="A2"/>
    </sheetView>
  </sheetViews>
  <sheetFormatPr baseColWidth="10" defaultRowHeight="15" x14ac:dyDescent="0.25"/>
  <sheetData>
    <row r="1" spans="1:1" x14ac:dyDescent="0.25">
      <c r="A1" t="s">
        <v>26</v>
      </c>
    </row>
    <row r="2" spans="1:1" x14ac:dyDescent="0.25">
      <c r="A2" t="s">
        <v>21</v>
      </c>
    </row>
    <row r="3" spans="1:1" x14ac:dyDescent="0.25">
      <c r="A3" t="s">
        <v>20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U92"/>
  <sheetViews>
    <sheetView topLeftCell="D39" workbookViewId="0">
      <selection sqref="A1:V90"/>
    </sheetView>
  </sheetViews>
  <sheetFormatPr baseColWidth="10" defaultColWidth="10.42578125" defaultRowHeight="15" x14ac:dyDescent="0.25"/>
  <cols>
    <col min="1" max="1" width="14.140625" style="99" bestFit="1" customWidth="1"/>
    <col min="2" max="2" width="14.85546875" style="19" customWidth="1"/>
    <col min="3" max="3" width="23.28515625" style="19" bestFit="1" customWidth="1"/>
    <col min="4" max="5" width="15" style="19" customWidth="1"/>
    <col min="6" max="6" width="15" style="28" customWidth="1"/>
    <col min="7" max="7" width="7.42578125" style="28" bestFit="1" customWidth="1"/>
    <col min="8" max="8" width="37" style="28" customWidth="1"/>
    <col min="9" max="9" width="9.85546875" style="8" customWidth="1"/>
    <col min="10" max="10" width="13.140625" customWidth="1"/>
    <col min="11" max="11" width="14.85546875" style="19" customWidth="1"/>
    <col min="12" max="12" width="17.85546875" style="28" customWidth="1"/>
    <col min="13" max="13" width="14.7109375" style="28" customWidth="1"/>
    <col min="14" max="16" width="14.42578125" style="28" customWidth="1"/>
    <col min="17" max="17" width="15.7109375" style="163" customWidth="1"/>
    <col min="18" max="18" width="15.7109375" style="28" customWidth="1"/>
    <col min="19" max="19" width="17.28515625" style="28" customWidth="1"/>
    <col min="20" max="20" width="14.42578125" style="28" customWidth="1"/>
    <col min="21" max="21" width="15.85546875" style="28" customWidth="1"/>
    <col min="22" max="22" width="10.42578125" customWidth="1"/>
  </cols>
  <sheetData>
    <row r="1" spans="1:21" ht="17.25" x14ac:dyDescent="0.3">
      <c r="A1" s="90" t="s">
        <v>88</v>
      </c>
      <c r="B1" s="1"/>
      <c r="C1" s="1">
        <v>2022</v>
      </c>
      <c r="D1" s="1"/>
      <c r="E1" s="1"/>
      <c r="F1" s="20"/>
      <c r="G1" s="20"/>
      <c r="H1" s="45" t="s">
        <v>1</v>
      </c>
      <c r="I1" s="54"/>
      <c r="J1" s="1"/>
      <c r="K1" s="73"/>
      <c r="L1" s="78"/>
      <c r="M1" s="106"/>
      <c r="N1" s="27"/>
      <c r="O1" s="27"/>
      <c r="P1" s="27"/>
      <c r="Q1" s="107"/>
      <c r="R1" s="27"/>
      <c r="S1" s="27"/>
      <c r="T1" s="27"/>
      <c r="U1" s="51" t="s">
        <v>2</v>
      </c>
    </row>
    <row r="2" spans="1:21" ht="17.25" x14ac:dyDescent="0.3">
      <c r="A2" s="91"/>
      <c r="B2" s="2"/>
      <c r="C2" s="15"/>
      <c r="D2" s="15"/>
      <c r="E2" s="15"/>
      <c r="F2" s="21"/>
      <c r="G2" s="21"/>
      <c r="H2" s="21"/>
      <c r="I2" s="55"/>
      <c r="J2" s="2"/>
      <c r="K2" s="2"/>
      <c r="L2" s="79"/>
      <c r="M2" s="310" t="s">
        <v>3</v>
      </c>
      <c r="N2" s="311"/>
      <c r="O2" s="310" t="s">
        <v>4</v>
      </c>
      <c r="P2" s="311"/>
      <c r="Q2" s="310" t="s">
        <v>31</v>
      </c>
      <c r="R2" s="311"/>
      <c r="S2" s="79"/>
      <c r="T2" s="79"/>
      <c r="U2" s="79"/>
    </row>
    <row r="3" spans="1:21" s="35" customFormat="1" ht="51.75" x14ac:dyDescent="0.25">
      <c r="A3" s="181" t="s">
        <v>5</v>
      </c>
      <c r="B3" s="182" t="s">
        <v>6</v>
      </c>
      <c r="C3" s="182" t="s">
        <v>28</v>
      </c>
      <c r="D3" s="182" t="s">
        <v>76</v>
      </c>
      <c r="E3" s="182" t="s">
        <v>7</v>
      </c>
      <c r="F3" s="182" t="s">
        <v>8</v>
      </c>
      <c r="G3" s="182" t="s">
        <v>39</v>
      </c>
      <c r="H3" s="182" t="s">
        <v>9</v>
      </c>
      <c r="I3" s="182" t="s">
        <v>10</v>
      </c>
      <c r="J3" s="183" t="s">
        <v>11</v>
      </c>
      <c r="K3" s="184" t="s">
        <v>12</v>
      </c>
      <c r="L3" s="182" t="s">
        <v>6</v>
      </c>
      <c r="M3" s="182" t="s">
        <v>30</v>
      </c>
      <c r="N3" s="185" t="s">
        <v>13</v>
      </c>
      <c r="O3" s="182" t="s">
        <v>14</v>
      </c>
      <c r="P3" s="182" t="s">
        <v>15</v>
      </c>
      <c r="Q3" s="186" t="s">
        <v>16</v>
      </c>
      <c r="R3" s="187" t="s">
        <v>17</v>
      </c>
      <c r="S3" s="188" t="s">
        <v>18</v>
      </c>
      <c r="T3" s="188" t="s">
        <v>19</v>
      </c>
      <c r="U3" s="182" t="s">
        <v>27</v>
      </c>
    </row>
    <row r="4" spans="1:21" x14ac:dyDescent="0.25">
      <c r="A4" s="192"/>
      <c r="B4" s="193"/>
      <c r="C4" s="194"/>
      <c r="D4" s="194"/>
      <c r="E4" s="195"/>
      <c r="F4" s="196"/>
      <c r="G4" s="196"/>
      <c r="H4" s="196"/>
      <c r="I4" s="197"/>
      <c r="J4" s="198"/>
      <c r="K4" s="193"/>
      <c r="L4" s="199"/>
      <c r="M4" s="196"/>
      <c r="N4" s="200"/>
      <c r="O4" s="201"/>
      <c r="P4" s="201"/>
      <c r="Q4" s="202"/>
      <c r="R4" s="203"/>
      <c r="S4" s="204"/>
      <c r="T4" s="205"/>
      <c r="U4" s="206"/>
    </row>
    <row r="5" spans="1:21" x14ac:dyDescent="0.25">
      <c r="A5" s="94" t="s">
        <v>34</v>
      </c>
      <c r="B5" s="207">
        <v>45930</v>
      </c>
      <c r="C5" s="208">
        <v>2</v>
      </c>
      <c r="D5" s="208"/>
      <c r="E5" s="13"/>
      <c r="F5" s="14">
        <v>105</v>
      </c>
      <c r="G5" s="14">
        <v>5.25</v>
      </c>
      <c r="H5" s="209" t="s">
        <v>41</v>
      </c>
      <c r="I5" s="210" t="s">
        <v>32</v>
      </c>
      <c r="J5" s="210" t="s">
        <v>26</v>
      </c>
      <c r="K5" s="211">
        <v>45932</v>
      </c>
      <c r="L5" s="62">
        <v>45937</v>
      </c>
      <c r="M5" s="40"/>
      <c r="N5" s="116" t="str">
        <f>IF(M5="","",IF(E5&lt;&gt;"",M5-E5,M5-F5))</f>
        <v/>
      </c>
      <c r="O5" s="212"/>
      <c r="P5" s="212" t="str">
        <f>IF(O5="","",IF(E5&lt;&gt;"",O5-E5,O5-F5))</f>
        <v/>
      </c>
      <c r="Q5" s="111"/>
      <c r="R5" s="112"/>
      <c r="S5" s="213"/>
      <c r="T5" s="213"/>
      <c r="U5" s="189" t="str">
        <f t="shared" ref="U5:U8" si="0">IF(K5&lt;&gt;"","",C5)</f>
        <v/>
      </c>
    </row>
    <row r="6" spans="1:21" x14ac:dyDescent="0.25">
      <c r="A6" s="94" t="s">
        <v>35</v>
      </c>
      <c r="B6" s="214">
        <v>45931</v>
      </c>
      <c r="C6" s="215">
        <v>3</v>
      </c>
      <c r="D6" s="215"/>
      <c r="E6" s="13"/>
      <c r="F6" s="14">
        <v>160</v>
      </c>
      <c r="G6" s="14">
        <v>8</v>
      </c>
      <c r="H6" s="209" t="s">
        <v>41</v>
      </c>
      <c r="I6" s="210" t="s">
        <v>38</v>
      </c>
      <c r="J6" s="210" t="s">
        <v>26</v>
      </c>
      <c r="K6" s="214">
        <v>45932</v>
      </c>
      <c r="L6" s="62">
        <v>45937</v>
      </c>
      <c r="M6" s="40"/>
      <c r="N6" s="216"/>
      <c r="O6" s="217"/>
      <c r="P6" s="217"/>
      <c r="Q6" s="111"/>
      <c r="R6" s="218"/>
      <c r="S6" s="219"/>
      <c r="T6" s="219"/>
      <c r="U6" s="189" t="str">
        <f t="shared" si="0"/>
        <v/>
      </c>
    </row>
    <row r="7" spans="1:21" x14ac:dyDescent="0.25">
      <c r="A7" s="94" t="s">
        <v>36</v>
      </c>
      <c r="B7" s="214">
        <v>45932</v>
      </c>
      <c r="C7" s="215">
        <v>4</v>
      </c>
      <c r="D7" s="215"/>
      <c r="E7" s="13"/>
      <c r="F7" s="14">
        <v>1030</v>
      </c>
      <c r="G7" s="14">
        <v>100.05</v>
      </c>
      <c r="H7" s="209" t="s">
        <v>41</v>
      </c>
      <c r="I7" s="210" t="s">
        <v>40</v>
      </c>
      <c r="J7" s="210" t="s">
        <v>26</v>
      </c>
      <c r="K7" s="214">
        <v>45932</v>
      </c>
      <c r="L7" s="62">
        <v>45937</v>
      </c>
      <c r="M7" s="40"/>
      <c r="N7" s="216"/>
      <c r="O7" s="217"/>
      <c r="P7" s="217"/>
      <c r="Q7" s="111"/>
      <c r="R7" s="218"/>
      <c r="S7" s="219"/>
      <c r="T7" s="219"/>
      <c r="U7" s="189" t="str">
        <f t="shared" si="0"/>
        <v/>
      </c>
    </row>
    <row r="8" spans="1:21" x14ac:dyDescent="0.25">
      <c r="A8" s="94" t="s">
        <v>37</v>
      </c>
      <c r="B8" s="214">
        <v>45932</v>
      </c>
      <c r="C8" s="215">
        <v>5</v>
      </c>
      <c r="D8" s="215"/>
      <c r="E8" s="13"/>
      <c r="F8" s="14">
        <v>120</v>
      </c>
      <c r="G8" s="14">
        <v>1.7</v>
      </c>
      <c r="H8" s="209" t="s">
        <v>41</v>
      </c>
      <c r="I8" s="210" t="s">
        <v>42</v>
      </c>
      <c r="J8" s="210" t="s">
        <v>26</v>
      </c>
      <c r="K8" s="214">
        <v>45932</v>
      </c>
      <c r="L8" s="62">
        <v>45937</v>
      </c>
      <c r="M8" s="40"/>
      <c r="N8" s="216"/>
      <c r="O8" s="217"/>
      <c r="P8" s="217"/>
      <c r="Q8" s="111">
        <v>5565</v>
      </c>
      <c r="R8" s="218">
        <f>Q8-SUM(F5:F8)</f>
        <v>4150</v>
      </c>
      <c r="S8" s="219"/>
      <c r="T8" s="219"/>
      <c r="U8" s="189" t="str">
        <f t="shared" si="0"/>
        <v/>
      </c>
    </row>
    <row r="9" spans="1:21" x14ac:dyDescent="0.25">
      <c r="A9" s="95"/>
      <c r="B9" s="220"/>
      <c r="C9" s="221"/>
      <c r="D9" s="221"/>
      <c r="E9" s="172"/>
      <c r="F9" s="173"/>
      <c r="G9" s="173"/>
      <c r="H9" s="222"/>
      <c r="I9" s="223"/>
      <c r="J9" s="223"/>
      <c r="K9" s="220"/>
      <c r="L9" s="224"/>
      <c r="M9" s="36"/>
      <c r="N9" s="225"/>
      <c r="O9" s="226"/>
      <c r="P9" s="226"/>
      <c r="Q9" s="120"/>
      <c r="R9" s="227"/>
      <c r="S9" s="228"/>
      <c r="T9" s="228"/>
      <c r="U9" s="189"/>
    </row>
    <row r="10" spans="1:21" x14ac:dyDescent="0.25">
      <c r="A10" s="229"/>
      <c r="B10" s="230"/>
      <c r="C10" s="231"/>
      <c r="D10" s="231"/>
      <c r="E10" s="270" t="s">
        <v>73</v>
      </c>
      <c r="F10" s="271">
        <f>SUM(F5:F9)</f>
        <v>1415</v>
      </c>
      <c r="G10" s="271">
        <f>SUM(G5:G9)</f>
        <v>115</v>
      </c>
      <c r="H10" s="232"/>
      <c r="I10" s="233"/>
      <c r="J10" s="233"/>
      <c r="K10" s="230"/>
      <c r="L10" s="234"/>
      <c r="M10" s="235"/>
      <c r="N10" s="236"/>
      <c r="O10" s="237"/>
      <c r="P10" s="237"/>
      <c r="Q10" s="238"/>
      <c r="R10" s="239"/>
      <c r="S10" s="240"/>
      <c r="T10" s="240"/>
      <c r="U10" s="241"/>
    </row>
    <row r="11" spans="1:21" x14ac:dyDescent="0.25">
      <c r="A11" s="242"/>
      <c r="B11" s="243"/>
      <c r="C11" s="244"/>
      <c r="D11" s="244"/>
      <c r="E11" s="174"/>
      <c r="F11" s="175"/>
      <c r="G11" s="175"/>
      <c r="H11" s="245"/>
      <c r="I11" s="246"/>
      <c r="J11" s="246"/>
      <c r="K11" s="243"/>
      <c r="L11" s="247"/>
      <c r="M11" s="248"/>
      <c r="N11" s="249"/>
      <c r="O11" s="250"/>
      <c r="P11" s="250"/>
      <c r="Q11" s="251"/>
      <c r="R11" s="252"/>
      <c r="S11" s="253"/>
      <c r="T11" s="253"/>
      <c r="U11" s="189"/>
    </row>
    <row r="12" spans="1:21" x14ac:dyDescent="0.25">
      <c r="A12" s="95" t="s">
        <v>45</v>
      </c>
      <c r="B12" s="220">
        <v>45937</v>
      </c>
      <c r="C12" s="221">
        <v>6</v>
      </c>
      <c r="D12" s="221"/>
      <c r="E12" s="172"/>
      <c r="F12" s="173">
        <v>60</v>
      </c>
      <c r="G12" s="173">
        <v>5</v>
      </c>
      <c r="H12" s="209" t="s">
        <v>41</v>
      </c>
      <c r="I12" s="223" t="s">
        <v>67</v>
      </c>
      <c r="J12" s="223" t="s">
        <v>26</v>
      </c>
      <c r="K12" s="220">
        <v>45933</v>
      </c>
      <c r="L12" s="224">
        <v>45946</v>
      </c>
      <c r="M12" s="36"/>
      <c r="N12" s="225"/>
      <c r="O12" s="226"/>
      <c r="P12" s="226"/>
      <c r="Q12" s="120"/>
      <c r="R12" s="227"/>
      <c r="S12" s="228"/>
      <c r="T12" s="228"/>
      <c r="U12" s="189" t="str">
        <f t="shared" ref="U12:U17" si="1">IF(K12&lt;&gt;"","",C12)</f>
        <v/>
      </c>
    </row>
    <row r="13" spans="1:21" x14ac:dyDescent="0.25">
      <c r="A13" s="95" t="s">
        <v>46</v>
      </c>
      <c r="B13" s="220">
        <v>45937</v>
      </c>
      <c r="C13" s="221">
        <v>7</v>
      </c>
      <c r="D13" s="221"/>
      <c r="E13" s="172"/>
      <c r="F13" s="173">
        <v>55</v>
      </c>
      <c r="G13" s="173">
        <v>3</v>
      </c>
      <c r="H13" s="209" t="s">
        <v>41</v>
      </c>
      <c r="I13" s="223" t="s">
        <v>68</v>
      </c>
      <c r="J13" s="223" t="s">
        <v>26</v>
      </c>
      <c r="K13" s="220">
        <v>45933</v>
      </c>
      <c r="L13" s="224">
        <v>45946</v>
      </c>
      <c r="M13" s="36"/>
      <c r="N13" s="225"/>
      <c r="O13" s="226"/>
      <c r="P13" s="226"/>
      <c r="Q13" s="120"/>
      <c r="R13" s="227"/>
      <c r="S13" s="228"/>
      <c r="T13" s="228"/>
      <c r="U13" s="189" t="str">
        <f t="shared" si="1"/>
        <v/>
      </c>
    </row>
    <row r="14" spans="1:21" x14ac:dyDescent="0.25">
      <c r="A14" s="95" t="s">
        <v>47</v>
      </c>
      <c r="B14" s="220">
        <v>45939</v>
      </c>
      <c r="C14" s="221">
        <v>8</v>
      </c>
      <c r="D14" s="221"/>
      <c r="E14" s="172"/>
      <c r="F14" s="173">
        <v>405</v>
      </c>
      <c r="G14" s="173">
        <v>45</v>
      </c>
      <c r="H14" s="209" t="s">
        <v>41</v>
      </c>
      <c r="I14" s="223" t="s">
        <v>69</v>
      </c>
      <c r="J14" s="223" t="s">
        <v>26</v>
      </c>
      <c r="K14" s="220">
        <v>45933</v>
      </c>
      <c r="L14" s="224">
        <v>45946</v>
      </c>
      <c r="M14" s="36"/>
      <c r="N14" s="225"/>
      <c r="O14" s="226"/>
      <c r="P14" s="226"/>
      <c r="Q14" s="120"/>
      <c r="R14" s="227"/>
      <c r="S14" s="228"/>
      <c r="T14" s="228"/>
      <c r="U14" s="189" t="str">
        <f t="shared" si="1"/>
        <v/>
      </c>
    </row>
    <row r="15" spans="1:21" x14ac:dyDescent="0.25">
      <c r="A15" s="95" t="s">
        <v>48</v>
      </c>
      <c r="B15" s="220">
        <v>45939</v>
      </c>
      <c r="C15" s="221">
        <v>9</v>
      </c>
      <c r="D15" s="221"/>
      <c r="E15" s="172"/>
      <c r="F15" s="173">
        <v>330</v>
      </c>
      <c r="G15" s="173">
        <v>2</v>
      </c>
      <c r="H15" s="209" t="s">
        <v>41</v>
      </c>
      <c r="I15" s="223" t="s">
        <v>70</v>
      </c>
      <c r="J15" s="223" t="s">
        <v>26</v>
      </c>
      <c r="K15" s="220">
        <v>45933</v>
      </c>
      <c r="L15" s="224">
        <v>45946</v>
      </c>
      <c r="M15" s="36"/>
      <c r="N15" s="225"/>
      <c r="O15" s="226"/>
      <c r="P15" s="226"/>
      <c r="Q15" s="120"/>
      <c r="R15" s="227"/>
      <c r="S15" s="228"/>
      <c r="T15" s="228"/>
      <c r="U15" s="189" t="str">
        <f t="shared" si="1"/>
        <v/>
      </c>
    </row>
    <row r="16" spans="1:21" x14ac:dyDescent="0.25">
      <c r="A16" s="95" t="s">
        <v>49</v>
      </c>
      <c r="B16" s="220">
        <v>45939</v>
      </c>
      <c r="C16" s="221">
        <v>10</v>
      </c>
      <c r="D16" s="221"/>
      <c r="E16" s="172"/>
      <c r="F16" s="173">
        <v>585</v>
      </c>
      <c r="G16" s="173">
        <v>25.32</v>
      </c>
      <c r="H16" s="209" t="s">
        <v>41</v>
      </c>
      <c r="I16" s="269" t="str">
        <f>CONCATENATE(A16,"/",2025)</f>
        <v>10/2025</v>
      </c>
      <c r="J16" s="223" t="s">
        <v>26</v>
      </c>
      <c r="K16" s="220">
        <v>45933</v>
      </c>
      <c r="L16" s="224">
        <v>45946</v>
      </c>
      <c r="M16" s="36"/>
      <c r="N16" s="225"/>
      <c r="O16" s="226"/>
      <c r="P16" s="226"/>
      <c r="Q16" s="120"/>
      <c r="R16" s="227"/>
      <c r="S16" s="228"/>
      <c r="T16" s="228"/>
      <c r="U16" s="189" t="str">
        <f t="shared" si="1"/>
        <v/>
      </c>
    </row>
    <row r="17" spans="1:21" x14ac:dyDescent="0.25">
      <c r="A17" s="95" t="s">
        <v>50</v>
      </c>
      <c r="B17" s="220">
        <v>45945</v>
      </c>
      <c r="C17" s="221">
        <v>11</v>
      </c>
      <c r="D17" s="221"/>
      <c r="E17" s="172"/>
      <c r="F17" s="173">
        <v>125</v>
      </c>
      <c r="G17" s="173">
        <v>8.4</v>
      </c>
      <c r="H17" s="209" t="s">
        <v>41</v>
      </c>
      <c r="I17" s="269" t="str">
        <f t="shared" ref="I17:I47" si="2">CONCATENATE(A17,"/",2025)</f>
        <v>11/2025</v>
      </c>
      <c r="J17" s="223" t="s">
        <v>26</v>
      </c>
      <c r="K17" s="220">
        <v>45933</v>
      </c>
      <c r="L17" s="224">
        <v>45946</v>
      </c>
      <c r="M17" s="36"/>
      <c r="N17" s="225"/>
      <c r="O17" s="226"/>
      <c r="P17" s="226"/>
      <c r="Q17" s="120">
        <v>4001</v>
      </c>
      <c r="R17" s="227">
        <f>Q17-SUM(F12:F17)</f>
        <v>2441</v>
      </c>
      <c r="S17" s="228"/>
      <c r="T17" s="228"/>
      <c r="U17" s="189" t="str">
        <f t="shared" si="1"/>
        <v/>
      </c>
    </row>
    <row r="18" spans="1:21" x14ac:dyDescent="0.25">
      <c r="A18" s="95"/>
      <c r="B18" s="220"/>
      <c r="C18" s="221"/>
      <c r="D18" s="221"/>
      <c r="E18" s="172"/>
      <c r="F18" s="173"/>
      <c r="G18" s="173"/>
      <c r="H18" s="209"/>
      <c r="I18" s="269"/>
      <c r="J18" s="223"/>
      <c r="K18" s="220"/>
      <c r="L18" s="224"/>
      <c r="M18" s="36"/>
      <c r="N18" s="225"/>
      <c r="O18" s="226"/>
      <c r="P18" s="226"/>
      <c r="Q18" s="120"/>
      <c r="R18" s="227"/>
      <c r="S18" s="228"/>
      <c r="T18" s="228"/>
      <c r="U18" s="189"/>
    </row>
    <row r="19" spans="1:21" x14ac:dyDescent="0.25">
      <c r="A19" s="229"/>
      <c r="B19" s="230"/>
      <c r="C19" s="231"/>
      <c r="D19" s="231"/>
      <c r="E19" s="270" t="s">
        <v>73</v>
      </c>
      <c r="F19" s="271">
        <f>SUM(F12:F18)</f>
        <v>1560</v>
      </c>
      <c r="G19" s="271">
        <f>SUM(G12:G18)</f>
        <v>88.72</v>
      </c>
      <c r="H19" s="232"/>
      <c r="I19" s="233"/>
      <c r="J19" s="233"/>
      <c r="K19" s="230"/>
      <c r="L19" s="234"/>
      <c r="M19" s="235"/>
      <c r="N19" s="236"/>
      <c r="O19" s="237"/>
      <c r="P19" s="237"/>
      <c r="Q19" s="238"/>
      <c r="R19" s="239"/>
      <c r="S19" s="240"/>
      <c r="T19" s="240"/>
      <c r="U19" s="241"/>
    </row>
    <row r="20" spans="1:21" x14ac:dyDescent="0.25">
      <c r="A20" s="95"/>
      <c r="B20" s="220"/>
      <c r="C20" s="221"/>
      <c r="D20" s="221"/>
      <c r="E20" s="172"/>
      <c r="F20" s="173"/>
      <c r="G20" s="173"/>
      <c r="H20" s="209"/>
      <c r="I20" s="269"/>
      <c r="J20" s="223"/>
      <c r="K20" s="220"/>
      <c r="L20" s="224"/>
      <c r="M20" s="36"/>
      <c r="N20" s="225"/>
      <c r="O20" s="226"/>
      <c r="P20" s="226"/>
      <c r="Q20" s="120"/>
      <c r="R20" s="227"/>
      <c r="S20" s="228"/>
      <c r="T20" s="228"/>
      <c r="U20" s="189"/>
    </row>
    <row r="21" spans="1:21" x14ac:dyDescent="0.25">
      <c r="A21" s="95" t="s">
        <v>51</v>
      </c>
      <c r="B21" s="220">
        <v>45945</v>
      </c>
      <c r="C21" s="221">
        <v>12</v>
      </c>
      <c r="D21" s="221"/>
      <c r="E21" s="172"/>
      <c r="F21" s="173">
        <v>510</v>
      </c>
      <c r="G21" s="173">
        <v>15</v>
      </c>
      <c r="H21" s="209" t="s">
        <v>41</v>
      </c>
      <c r="I21" s="269" t="str">
        <f t="shared" si="2"/>
        <v>12/2025</v>
      </c>
      <c r="J21" s="223" t="s">
        <v>26</v>
      </c>
      <c r="K21" s="220">
        <v>45935</v>
      </c>
      <c r="L21" s="224">
        <v>45951</v>
      </c>
      <c r="M21" s="36"/>
      <c r="N21" s="225"/>
      <c r="O21" s="226"/>
      <c r="P21" s="226"/>
      <c r="Q21" s="120"/>
      <c r="R21" s="227"/>
      <c r="S21" s="228"/>
      <c r="T21" s="228"/>
      <c r="U21" s="189" t="str">
        <f t="shared" ref="U21:U24" si="3">IF(K21&lt;&gt;"","",C21)</f>
        <v/>
      </c>
    </row>
    <row r="22" spans="1:21" x14ac:dyDescent="0.25">
      <c r="A22" s="95" t="s">
        <v>52</v>
      </c>
      <c r="B22" s="220">
        <v>45945</v>
      </c>
      <c r="C22" s="221">
        <v>13</v>
      </c>
      <c r="D22" s="221"/>
      <c r="E22" s="172"/>
      <c r="F22" s="173">
        <v>105</v>
      </c>
      <c r="G22" s="173">
        <v>4</v>
      </c>
      <c r="H22" s="209" t="s">
        <v>41</v>
      </c>
      <c r="I22" s="269" t="str">
        <f t="shared" si="2"/>
        <v>13/2025</v>
      </c>
      <c r="J22" s="223" t="s">
        <v>26</v>
      </c>
      <c r="K22" s="220">
        <v>45935</v>
      </c>
      <c r="L22" s="224">
        <v>45951</v>
      </c>
      <c r="M22" s="36"/>
      <c r="N22" s="225"/>
      <c r="O22" s="226"/>
      <c r="P22" s="226"/>
      <c r="Q22" s="120"/>
      <c r="R22" s="227"/>
      <c r="S22" s="228"/>
      <c r="T22" s="228"/>
      <c r="U22" s="189" t="str">
        <f t="shared" si="3"/>
        <v/>
      </c>
    </row>
    <row r="23" spans="1:21" x14ac:dyDescent="0.25">
      <c r="A23" s="95" t="s">
        <v>53</v>
      </c>
      <c r="B23" s="220">
        <v>45946</v>
      </c>
      <c r="C23" s="221">
        <v>14</v>
      </c>
      <c r="D23" s="221"/>
      <c r="E23" s="172"/>
      <c r="F23" s="173">
        <v>1200</v>
      </c>
      <c r="G23" s="173">
        <v>74</v>
      </c>
      <c r="H23" s="209" t="s">
        <v>41</v>
      </c>
      <c r="I23" s="269" t="str">
        <f t="shared" si="2"/>
        <v>14/2025</v>
      </c>
      <c r="J23" s="223" t="s">
        <v>26</v>
      </c>
      <c r="K23" s="220">
        <v>45935</v>
      </c>
      <c r="L23" s="224">
        <v>45951</v>
      </c>
      <c r="M23" s="36"/>
      <c r="N23" s="225"/>
      <c r="O23" s="226"/>
      <c r="P23" s="226"/>
      <c r="Q23" s="120"/>
      <c r="R23" s="227"/>
      <c r="S23" s="228"/>
      <c r="T23" s="228"/>
      <c r="U23" s="189" t="str">
        <f t="shared" si="3"/>
        <v/>
      </c>
    </row>
    <row r="24" spans="1:21" x14ac:dyDescent="0.25">
      <c r="A24" s="95" t="s">
        <v>54</v>
      </c>
      <c r="B24" s="220">
        <v>45946</v>
      </c>
      <c r="C24" s="221">
        <v>15</v>
      </c>
      <c r="D24" s="221"/>
      <c r="E24" s="172"/>
      <c r="F24" s="173">
        <v>295</v>
      </c>
      <c r="G24" s="173">
        <v>9</v>
      </c>
      <c r="H24" s="209" t="s">
        <v>41</v>
      </c>
      <c r="I24" s="269" t="str">
        <f t="shared" si="2"/>
        <v>15/2025</v>
      </c>
      <c r="J24" s="223" t="s">
        <v>26</v>
      </c>
      <c r="K24" s="220">
        <v>45935</v>
      </c>
      <c r="L24" s="224">
        <v>45951</v>
      </c>
      <c r="M24" s="36"/>
      <c r="N24" s="225"/>
      <c r="O24" s="226"/>
      <c r="P24" s="226"/>
      <c r="Q24" s="120">
        <v>5047</v>
      </c>
      <c r="R24" s="227">
        <f>Q24-SUM(F21:F24)</f>
        <v>2937</v>
      </c>
      <c r="S24" s="228"/>
      <c r="T24" s="228"/>
      <c r="U24" s="189" t="str">
        <f t="shared" si="3"/>
        <v/>
      </c>
    </row>
    <row r="25" spans="1:21" x14ac:dyDescent="0.25">
      <c r="A25" s="95"/>
      <c r="B25" s="220"/>
      <c r="C25" s="221"/>
      <c r="D25" s="221"/>
      <c r="E25" s="172"/>
      <c r="F25" s="173"/>
      <c r="G25" s="173"/>
      <c r="H25" s="222"/>
      <c r="I25" s="269"/>
      <c r="J25" s="223"/>
      <c r="K25" s="220"/>
      <c r="L25" s="224"/>
      <c r="M25" s="36"/>
      <c r="N25" s="225"/>
      <c r="O25" s="226"/>
      <c r="P25" s="226"/>
      <c r="Q25" s="120"/>
      <c r="R25" s="227"/>
      <c r="S25" s="228"/>
      <c r="T25" s="228"/>
      <c r="U25" s="189"/>
    </row>
    <row r="26" spans="1:21" x14ac:dyDescent="0.25">
      <c r="A26" s="229"/>
      <c r="B26" s="230"/>
      <c r="C26" s="231"/>
      <c r="D26" s="231"/>
      <c r="E26" s="270" t="s">
        <v>73</v>
      </c>
      <c r="F26" s="271">
        <f>SUM(F21:F25)</f>
        <v>2110</v>
      </c>
      <c r="G26" s="271">
        <f>SUM(G21:G25)</f>
        <v>102</v>
      </c>
      <c r="H26" s="232"/>
      <c r="I26" s="233"/>
      <c r="J26" s="233"/>
      <c r="K26" s="230"/>
      <c r="L26" s="234"/>
      <c r="M26" s="235"/>
      <c r="N26" s="236"/>
      <c r="O26" s="237"/>
      <c r="P26" s="237"/>
      <c r="Q26" s="238"/>
      <c r="R26" s="239"/>
      <c r="S26" s="240"/>
      <c r="T26" s="240"/>
      <c r="U26" s="241"/>
    </row>
    <row r="27" spans="1:21" x14ac:dyDescent="0.25">
      <c r="A27" s="95"/>
      <c r="B27" s="220"/>
      <c r="C27" s="221"/>
      <c r="D27" s="221"/>
      <c r="E27" s="172"/>
      <c r="F27" s="173"/>
      <c r="G27" s="173"/>
      <c r="H27" s="222"/>
      <c r="I27" s="269"/>
      <c r="J27" s="223"/>
      <c r="K27" s="220"/>
      <c r="L27" s="224"/>
      <c r="M27" s="36"/>
      <c r="N27" s="225"/>
      <c r="O27" s="226"/>
      <c r="P27" s="226"/>
      <c r="Q27" s="120"/>
      <c r="R27" s="227"/>
      <c r="S27" s="228"/>
      <c r="T27" s="228"/>
      <c r="U27" s="189"/>
    </row>
    <row r="28" spans="1:21" x14ac:dyDescent="0.25">
      <c r="A28" s="95" t="s">
        <v>54</v>
      </c>
      <c r="B28" s="220">
        <v>45946</v>
      </c>
      <c r="C28" s="221">
        <v>15</v>
      </c>
      <c r="D28" s="221"/>
      <c r="E28" s="172"/>
      <c r="F28" s="173">
        <v>120</v>
      </c>
      <c r="G28" s="173"/>
      <c r="H28" s="222" t="s">
        <v>71</v>
      </c>
      <c r="I28" s="269" t="str">
        <f t="shared" ref="I28" si="4">CONCATENATE(A28,"/",2025)</f>
        <v>15/2025</v>
      </c>
      <c r="J28" s="223" t="s">
        <v>26</v>
      </c>
      <c r="K28" s="220">
        <v>45934</v>
      </c>
      <c r="L28" s="224">
        <v>45949</v>
      </c>
      <c r="M28" s="36"/>
      <c r="N28" s="225"/>
      <c r="O28" s="273">
        <v>240</v>
      </c>
      <c r="P28" s="272">
        <f>O28-F28</f>
        <v>120</v>
      </c>
      <c r="Q28" s="120"/>
      <c r="R28" s="227"/>
      <c r="S28" s="228"/>
      <c r="T28" s="228"/>
      <c r="U28" s="189" t="str">
        <f t="shared" ref="U28" si="5">IF(K28&lt;&gt;"","",C28)</f>
        <v/>
      </c>
    </row>
    <row r="29" spans="1:21" x14ac:dyDescent="0.25">
      <c r="A29" s="95"/>
      <c r="B29" s="220"/>
      <c r="C29" s="221"/>
      <c r="D29" s="221"/>
      <c r="E29" s="172"/>
      <c r="F29" s="173"/>
      <c r="G29" s="173"/>
      <c r="H29" s="222"/>
      <c r="I29" s="269"/>
      <c r="J29" s="223"/>
      <c r="K29" s="220"/>
      <c r="L29" s="224"/>
      <c r="M29" s="36"/>
      <c r="N29" s="225"/>
      <c r="O29" s="226"/>
      <c r="P29" s="226"/>
      <c r="Q29" s="120"/>
      <c r="R29" s="227"/>
      <c r="S29" s="228"/>
      <c r="T29" s="228"/>
      <c r="U29" s="189"/>
    </row>
    <row r="30" spans="1:21" x14ac:dyDescent="0.25">
      <c r="A30" s="229"/>
      <c r="B30" s="230"/>
      <c r="C30" s="231"/>
      <c r="D30" s="231"/>
      <c r="E30" s="270" t="s">
        <v>73</v>
      </c>
      <c r="F30" s="271">
        <f>SUM(F28:F29)</f>
        <v>120</v>
      </c>
      <c r="G30" s="271">
        <f>SUM(G28:G29)</f>
        <v>0</v>
      </c>
      <c r="H30" s="232"/>
      <c r="I30" s="233"/>
      <c r="J30" s="233"/>
      <c r="K30" s="230"/>
      <c r="L30" s="234"/>
      <c r="M30" s="235"/>
      <c r="N30" s="236"/>
      <c r="O30" s="237"/>
      <c r="P30" s="237"/>
      <c r="Q30" s="238"/>
      <c r="R30" s="239"/>
      <c r="S30" s="240"/>
      <c r="T30" s="240"/>
      <c r="U30" s="241"/>
    </row>
    <row r="31" spans="1:21" x14ac:dyDescent="0.25">
      <c r="A31" s="95"/>
      <c r="B31" s="220"/>
      <c r="C31" s="221"/>
      <c r="D31" s="221"/>
      <c r="E31" s="172"/>
      <c r="F31" s="173"/>
      <c r="G31" s="173"/>
      <c r="H31" s="222"/>
      <c r="I31" s="269"/>
      <c r="J31" s="223"/>
      <c r="K31" s="220"/>
      <c r="L31" s="224"/>
      <c r="M31" s="36"/>
      <c r="N31" s="225"/>
      <c r="O31" s="226"/>
      <c r="P31" s="226"/>
      <c r="Q31" s="120"/>
      <c r="R31" s="227"/>
      <c r="S31" s="228"/>
      <c r="T31" s="228"/>
      <c r="U31" s="189"/>
    </row>
    <row r="32" spans="1:21" x14ac:dyDescent="0.25">
      <c r="A32" s="95" t="s">
        <v>60</v>
      </c>
      <c r="B32" s="220">
        <v>45952</v>
      </c>
      <c r="C32" s="221">
        <v>21</v>
      </c>
      <c r="D32" s="221"/>
      <c r="E32" s="172"/>
      <c r="F32" s="173">
        <v>420</v>
      </c>
      <c r="G32" s="173"/>
      <c r="H32" s="222" t="s">
        <v>71</v>
      </c>
      <c r="I32" s="269" t="str">
        <f t="shared" si="2"/>
        <v>21/2025</v>
      </c>
      <c r="J32" s="223" t="s">
        <v>26</v>
      </c>
      <c r="K32" s="220">
        <v>45936</v>
      </c>
      <c r="L32" s="224">
        <v>45954</v>
      </c>
      <c r="M32" s="36"/>
      <c r="N32" s="225"/>
      <c r="O32" s="273">
        <v>530</v>
      </c>
      <c r="P32" s="272">
        <f>O32-F32</f>
        <v>110</v>
      </c>
      <c r="Q32" s="120"/>
      <c r="R32" s="227"/>
      <c r="S32" s="228"/>
      <c r="T32" s="228"/>
      <c r="U32" s="189" t="str">
        <f t="shared" ref="U32" si="6">IF(K32&lt;&gt;"","",C32)</f>
        <v/>
      </c>
    </row>
    <row r="33" spans="1:21" x14ac:dyDescent="0.25">
      <c r="A33" s="95"/>
      <c r="B33" s="220"/>
      <c r="C33" s="221"/>
      <c r="D33" s="221"/>
      <c r="E33" s="172"/>
      <c r="F33" s="173"/>
      <c r="G33" s="173"/>
      <c r="H33" s="222"/>
      <c r="I33" s="269"/>
      <c r="J33" s="223"/>
      <c r="K33" s="220"/>
      <c r="L33" s="224"/>
      <c r="M33" s="36"/>
      <c r="N33" s="225"/>
      <c r="O33" s="226"/>
      <c r="P33" s="226"/>
      <c r="Q33" s="120"/>
      <c r="R33" s="227"/>
      <c r="S33" s="228"/>
      <c r="T33" s="228"/>
      <c r="U33" s="189"/>
    </row>
    <row r="34" spans="1:21" x14ac:dyDescent="0.25">
      <c r="A34" s="229"/>
      <c r="B34" s="230"/>
      <c r="C34" s="231"/>
      <c r="D34" s="231"/>
      <c r="E34" s="270" t="s">
        <v>73</v>
      </c>
      <c r="F34" s="271">
        <f>SUM(F32:F33)</f>
        <v>420</v>
      </c>
      <c r="G34" s="271">
        <f>SUM(G32:G33)</f>
        <v>0</v>
      </c>
      <c r="H34" s="232"/>
      <c r="I34" s="233"/>
      <c r="J34" s="233"/>
      <c r="K34" s="230"/>
      <c r="L34" s="234"/>
      <c r="M34" s="235"/>
      <c r="N34" s="236"/>
      <c r="O34" s="237"/>
      <c r="P34" s="237"/>
      <c r="Q34" s="238"/>
      <c r="R34" s="239"/>
      <c r="S34" s="240"/>
      <c r="T34" s="240"/>
      <c r="U34" s="241"/>
    </row>
    <row r="35" spans="1:21" x14ac:dyDescent="0.25">
      <c r="A35" s="95"/>
      <c r="B35" s="220"/>
      <c r="C35" s="221"/>
      <c r="D35" s="221"/>
      <c r="E35" s="172"/>
      <c r="F35" s="173"/>
      <c r="G35" s="173"/>
      <c r="H35" s="222"/>
      <c r="I35" s="269"/>
      <c r="J35" s="223"/>
      <c r="K35" s="220"/>
      <c r="L35" s="224"/>
      <c r="M35" s="36"/>
      <c r="N35" s="225"/>
      <c r="O35" s="226"/>
      <c r="P35" s="226"/>
      <c r="Q35" s="120"/>
      <c r="R35" s="227"/>
      <c r="S35" s="228"/>
      <c r="T35" s="228"/>
      <c r="U35" s="189"/>
    </row>
    <row r="36" spans="1:21" x14ac:dyDescent="0.25">
      <c r="A36" s="95" t="s">
        <v>55</v>
      </c>
      <c r="B36" s="220">
        <v>45950</v>
      </c>
      <c r="C36" s="221">
        <v>16</v>
      </c>
      <c r="D36" s="221"/>
      <c r="E36" s="172"/>
      <c r="F36" s="173">
        <v>925</v>
      </c>
      <c r="G36" s="173">
        <v>15</v>
      </c>
      <c r="H36" s="209" t="s">
        <v>41</v>
      </c>
      <c r="I36" s="269" t="str">
        <f>CONCATENATE(A36,"/",2025)</f>
        <v>16/2025</v>
      </c>
      <c r="J36" s="223" t="s">
        <v>26</v>
      </c>
      <c r="K36" s="220">
        <v>45937</v>
      </c>
      <c r="L36" s="224">
        <v>45958</v>
      </c>
      <c r="M36" s="36"/>
      <c r="N36" s="225"/>
      <c r="O36" s="226"/>
      <c r="P36" s="226"/>
      <c r="Q36" s="120"/>
      <c r="R36" s="227"/>
      <c r="S36" s="228"/>
      <c r="T36" s="228"/>
      <c r="U36" s="189" t="str">
        <f t="shared" ref="U36:U47" si="7">IF(K36&lt;&gt;"","",C36)</f>
        <v/>
      </c>
    </row>
    <row r="37" spans="1:21" x14ac:dyDescent="0.25">
      <c r="A37" s="95" t="s">
        <v>56</v>
      </c>
      <c r="B37" s="220">
        <v>45951</v>
      </c>
      <c r="C37" s="221">
        <v>17</v>
      </c>
      <c r="D37" s="221"/>
      <c r="E37" s="172"/>
      <c r="F37" s="173">
        <v>1430</v>
      </c>
      <c r="G37" s="173">
        <v>24</v>
      </c>
      <c r="H37" s="209" t="s">
        <v>41</v>
      </c>
      <c r="I37" s="269" t="str">
        <f>CONCATENATE(A37,"/",2025)</f>
        <v>17/2025</v>
      </c>
      <c r="J37" s="223" t="s">
        <v>26</v>
      </c>
      <c r="K37" s="220">
        <v>45937</v>
      </c>
      <c r="L37" s="224">
        <v>45958</v>
      </c>
      <c r="M37" s="36"/>
      <c r="N37" s="225"/>
      <c r="O37" s="226"/>
      <c r="P37" s="226"/>
      <c r="Q37" s="120"/>
      <c r="R37" s="227"/>
      <c r="S37" s="228"/>
      <c r="T37" s="228"/>
      <c r="U37" s="189" t="str">
        <f t="shared" si="7"/>
        <v/>
      </c>
    </row>
    <row r="38" spans="1:21" x14ac:dyDescent="0.25">
      <c r="A38" s="95" t="s">
        <v>57</v>
      </c>
      <c r="B38" s="220">
        <v>45951</v>
      </c>
      <c r="C38" s="221">
        <v>18</v>
      </c>
      <c r="D38" s="221"/>
      <c r="E38" s="172"/>
      <c r="F38" s="173">
        <v>290</v>
      </c>
      <c r="G38" s="173">
        <v>5</v>
      </c>
      <c r="H38" s="209" t="s">
        <v>41</v>
      </c>
      <c r="I38" s="269" t="str">
        <f>CONCATENATE(A38,"/",2025)</f>
        <v>18/2025</v>
      </c>
      <c r="J38" s="223" t="s">
        <v>26</v>
      </c>
      <c r="K38" s="220">
        <v>45937</v>
      </c>
      <c r="L38" s="224">
        <v>45958</v>
      </c>
      <c r="M38" s="36"/>
      <c r="N38" s="225"/>
      <c r="O38" s="226"/>
      <c r="P38" s="226"/>
      <c r="Q38" s="120"/>
      <c r="R38" s="227"/>
      <c r="S38" s="228"/>
      <c r="T38" s="228"/>
      <c r="U38" s="189" t="str">
        <f t="shared" si="7"/>
        <v/>
      </c>
    </row>
    <row r="39" spans="1:21" x14ac:dyDescent="0.25">
      <c r="A39" s="95" t="s">
        <v>58</v>
      </c>
      <c r="B39" s="220">
        <v>45951</v>
      </c>
      <c r="C39" s="221">
        <v>19</v>
      </c>
      <c r="D39" s="221"/>
      <c r="E39" s="172"/>
      <c r="F39" s="173">
        <v>200</v>
      </c>
      <c r="G39" s="173">
        <v>4</v>
      </c>
      <c r="H39" s="209" t="s">
        <v>41</v>
      </c>
      <c r="I39" s="269" t="str">
        <f>CONCATENATE(A39,"/",2025)</f>
        <v>19/2025</v>
      </c>
      <c r="J39" s="223" t="s">
        <v>26</v>
      </c>
      <c r="K39" s="220">
        <v>45937</v>
      </c>
      <c r="L39" s="224">
        <v>45958</v>
      </c>
      <c r="M39" s="36"/>
      <c r="N39" s="225"/>
      <c r="O39" s="226"/>
      <c r="P39" s="226"/>
      <c r="Q39" s="120"/>
      <c r="R39" s="227"/>
      <c r="S39" s="228"/>
      <c r="T39" s="228"/>
      <c r="U39" s="189" t="str">
        <f t="shared" si="7"/>
        <v/>
      </c>
    </row>
    <row r="40" spans="1:21" x14ac:dyDescent="0.25">
      <c r="A40" s="95" t="s">
        <v>59</v>
      </c>
      <c r="B40" s="220">
        <v>45952</v>
      </c>
      <c r="C40" s="221">
        <v>20</v>
      </c>
      <c r="D40" s="221"/>
      <c r="E40" s="172"/>
      <c r="F40" s="173">
        <v>215</v>
      </c>
      <c r="G40" s="173">
        <v>6</v>
      </c>
      <c r="H40" s="209" t="s">
        <v>41</v>
      </c>
      <c r="I40" s="269" t="str">
        <f>CONCATENATE(A40,"/",2025)</f>
        <v>20/2025</v>
      </c>
      <c r="J40" s="223" t="s">
        <v>26</v>
      </c>
      <c r="K40" s="220">
        <v>45937</v>
      </c>
      <c r="L40" s="224">
        <v>45958</v>
      </c>
      <c r="M40" s="36"/>
      <c r="N40" s="225"/>
      <c r="O40" s="226"/>
      <c r="P40" s="226"/>
      <c r="Q40" s="120"/>
      <c r="R40" s="227"/>
      <c r="S40" s="228"/>
      <c r="T40" s="228"/>
      <c r="U40" s="189" t="str">
        <f t="shared" si="7"/>
        <v/>
      </c>
    </row>
    <row r="41" spans="1:21" x14ac:dyDescent="0.25">
      <c r="A41" s="95" t="s">
        <v>61</v>
      </c>
      <c r="B41" s="220">
        <v>45952</v>
      </c>
      <c r="C41" s="221">
        <v>22</v>
      </c>
      <c r="D41" s="221"/>
      <c r="E41" s="172"/>
      <c r="F41" s="173">
        <v>355</v>
      </c>
      <c r="G41" s="173">
        <v>3</v>
      </c>
      <c r="H41" s="209" t="s">
        <v>41</v>
      </c>
      <c r="I41" s="269" t="str">
        <f t="shared" si="2"/>
        <v>22/2025</v>
      </c>
      <c r="J41" s="223" t="s">
        <v>26</v>
      </c>
      <c r="K41" s="220">
        <v>45937</v>
      </c>
      <c r="L41" s="224">
        <v>45958</v>
      </c>
      <c r="M41" s="36"/>
      <c r="N41" s="225"/>
      <c r="O41" s="226"/>
      <c r="P41" s="226"/>
      <c r="Q41" s="120"/>
      <c r="R41" s="227"/>
      <c r="S41" s="228"/>
      <c r="T41" s="228"/>
      <c r="U41" s="189" t="str">
        <f t="shared" si="7"/>
        <v/>
      </c>
    </row>
    <row r="42" spans="1:21" x14ac:dyDescent="0.25">
      <c r="A42" s="95" t="s">
        <v>62</v>
      </c>
      <c r="B42" s="220">
        <v>45952</v>
      </c>
      <c r="C42" s="221">
        <v>23</v>
      </c>
      <c r="D42" s="221"/>
      <c r="E42" s="172"/>
      <c r="F42" s="173">
        <v>970</v>
      </c>
      <c r="G42" s="173">
        <v>59</v>
      </c>
      <c r="H42" s="209" t="s">
        <v>41</v>
      </c>
      <c r="I42" s="269" t="str">
        <f t="shared" si="2"/>
        <v>23/2025</v>
      </c>
      <c r="J42" s="223" t="s">
        <v>26</v>
      </c>
      <c r="K42" s="220">
        <v>45937</v>
      </c>
      <c r="L42" s="224">
        <v>45958</v>
      </c>
      <c r="M42" s="36"/>
      <c r="N42" s="225"/>
      <c r="O42" s="226"/>
      <c r="P42" s="226"/>
      <c r="Q42" s="120"/>
      <c r="R42" s="227"/>
      <c r="S42" s="228"/>
      <c r="T42" s="228"/>
      <c r="U42" s="189" t="str">
        <f t="shared" si="7"/>
        <v/>
      </c>
    </row>
    <row r="43" spans="1:21" x14ac:dyDescent="0.25">
      <c r="A43" s="95" t="s">
        <v>63</v>
      </c>
      <c r="B43" s="220">
        <v>45953</v>
      </c>
      <c r="C43" s="221">
        <v>24</v>
      </c>
      <c r="D43" s="221"/>
      <c r="E43" s="172"/>
      <c r="F43" s="173">
        <v>1275</v>
      </c>
      <c r="G43" s="173">
        <v>63</v>
      </c>
      <c r="H43" s="209" t="s">
        <v>41</v>
      </c>
      <c r="I43" s="269" t="str">
        <f t="shared" si="2"/>
        <v>24/2025</v>
      </c>
      <c r="J43" s="223" t="s">
        <v>26</v>
      </c>
      <c r="K43" s="220">
        <v>45937</v>
      </c>
      <c r="L43" s="224">
        <v>45958</v>
      </c>
      <c r="M43" s="36"/>
      <c r="N43" s="225"/>
      <c r="O43" s="226"/>
      <c r="P43" s="226"/>
      <c r="Q43" s="120"/>
      <c r="R43" s="227"/>
      <c r="S43" s="228"/>
      <c r="T43" s="228"/>
      <c r="U43" s="189" t="str">
        <f t="shared" si="7"/>
        <v/>
      </c>
    </row>
    <row r="44" spans="1:21" x14ac:dyDescent="0.25">
      <c r="A44" s="95" t="s">
        <v>64</v>
      </c>
      <c r="B44" s="220">
        <v>45953</v>
      </c>
      <c r="C44" s="221">
        <v>25</v>
      </c>
      <c r="D44" s="221"/>
      <c r="E44" s="172"/>
      <c r="F44" s="173">
        <v>70</v>
      </c>
      <c r="G44" s="173">
        <v>1</v>
      </c>
      <c r="H44" s="209" t="s">
        <v>41</v>
      </c>
      <c r="I44" s="269" t="str">
        <f t="shared" si="2"/>
        <v>25/2025</v>
      </c>
      <c r="J44" s="223" t="s">
        <v>26</v>
      </c>
      <c r="K44" s="220">
        <v>45937</v>
      </c>
      <c r="L44" s="224">
        <v>45958</v>
      </c>
      <c r="M44" s="36"/>
      <c r="N44" s="225"/>
      <c r="O44" s="226"/>
      <c r="P44" s="226"/>
      <c r="Q44" s="120"/>
      <c r="R44" s="227"/>
      <c r="S44" s="228"/>
      <c r="T44" s="228"/>
      <c r="U44" s="189" t="str">
        <f t="shared" si="7"/>
        <v/>
      </c>
    </row>
    <row r="45" spans="1:21" x14ac:dyDescent="0.25">
      <c r="A45" s="95" t="s">
        <v>65</v>
      </c>
      <c r="B45" s="220">
        <v>45957</v>
      </c>
      <c r="C45" s="221">
        <v>26</v>
      </c>
      <c r="D45" s="221"/>
      <c r="E45" s="172"/>
      <c r="F45" s="173">
        <v>50</v>
      </c>
      <c r="G45" s="173">
        <v>1</v>
      </c>
      <c r="H45" s="209" t="s">
        <v>41</v>
      </c>
      <c r="I45" s="269" t="str">
        <f t="shared" si="2"/>
        <v>26/2025</v>
      </c>
      <c r="J45" s="223" t="s">
        <v>26</v>
      </c>
      <c r="K45" s="220">
        <v>45937</v>
      </c>
      <c r="L45" s="224">
        <v>45958</v>
      </c>
      <c r="M45" s="36"/>
      <c r="N45" s="225"/>
      <c r="O45" s="226"/>
      <c r="P45" s="226"/>
      <c r="Q45" s="120"/>
      <c r="R45" s="227"/>
      <c r="S45" s="228"/>
      <c r="T45" s="228"/>
      <c r="U45" s="189" t="str">
        <f t="shared" si="7"/>
        <v/>
      </c>
    </row>
    <row r="46" spans="1:21" x14ac:dyDescent="0.25">
      <c r="A46" s="95" t="s">
        <v>66</v>
      </c>
      <c r="B46" s="220">
        <v>45957</v>
      </c>
      <c r="C46" s="221">
        <v>27</v>
      </c>
      <c r="D46" s="221"/>
      <c r="E46" s="172"/>
      <c r="F46" s="173">
        <v>910</v>
      </c>
      <c r="G46" s="173">
        <v>8</v>
      </c>
      <c r="H46" s="209" t="s">
        <v>41</v>
      </c>
      <c r="I46" s="269" t="str">
        <f t="shared" si="2"/>
        <v>27/2025</v>
      </c>
      <c r="J46" s="223" t="s">
        <v>26</v>
      </c>
      <c r="K46" s="220">
        <v>45937</v>
      </c>
      <c r="L46" s="224">
        <v>45958</v>
      </c>
      <c r="M46" s="36"/>
      <c r="N46" s="225"/>
      <c r="O46" s="226"/>
      <c r="P46" s="226"/>
      <c r="Q46" s="120"/>
      <c r="R46" s="227"/>
      <c r="S46" s="228"/>
      <c r="T46" s="228"/>
      <c r="U46" s="189" t="str">
        <f t="shared" si="7"/>
        <v/>
      </c>
    </row>
    <row r="47" spans="1:21" x14ac:dyDescent="0.25">
      <c r="A47" s="95" t="s">
        <v>72</v>
      </c>
      <c r="B47" s="220">
        <v>45958</v>
      </c>
      <c r="C47" s="221">
        <v>28</v>
      </c>
      <c r="D47" s="221"/>
      <c r="E47" s="172"/>
      <c r="F47" s="173">
        <v>755</v>
      </c>
      <c r="G47" s="173">
        <v>13</v>
      </c>
      <c r="H47" s="209" t="s">
        <v>41</v>
      </c>
      <c r="I47" s="269" t="str">
        <f t="shared" si="2"/>
        <v>28/2025</v>
      </c>
      <c r="J47" s="223" t="s">
        <v>26</v>
      </c>
      <c r="K47" s="220">
        <v>45937</v>
      </c>
      <c r="L47" s="224">
        <v>45958</v>
      </c>
      <c r="M47" s="36"/>
      <c r="N47" s="225"/>
      <c r="O47" s="226"/>
      <c r="P47" s="226"/>
      <c r="Q47" s="120">
        <v>12104</v>
      </c>
      <c r="R47" s="227">
        <f>Q47-SUM(F36:F47)</f>
        <v>4659</v>
      </c>
      <c r="S47" s="228"/>
      <c r="T47" s="228"/>
      <c r="U47" s="189" t="str">
        <f t="shared" si="7"/>
        <v/>
      </c>
    </row>
    <row r="48" spans="1:21" x14ac:dyDescent="0.25">
      <c r="A48" s="95"/>
      <c r="B48" s="220"/>
      <c r="C48" s="221"/>
      <c r="D48" s="221"/>
      <c r="E48" s="172"/>
      <c r="F48" s="173"/>
      <c r="G48" s="173"/>
      <c r="H48" s="222"/>
      <c r="I48" s="269"/>
      <c r="J48" s="223"/>
      <c r="K48" s="220"/>
      <c r="L48" s="224"/>
      <c r="M48" s="36"/>
      <c r="N48" s="225"/>
      <c r="O48" s="226"/>
      <c r="P48" s="226"/>
      <c r="Q48" s="120"/>
      <c r="R48" s="227"/>
      <c r="S48" s="228"/>
      <c r="T48" s="228"/>
      <c r="U48" s="189"/>
    </row>
    <row r="49" spans="1:21" x14ac:dyDescent="0.25">
      <c r="A49" s="95"/>
      <c r="B49" s="220"/>
      <c r="C49" s="221"/>
      <c r="D49" s="244"/>
      <c r="E49" s="270" t="s">
        <v>73</v>
      </c>
      <c r="F49" s="271">
        <f>SUM(F36:F48)</f>
        <v>7445</v>
      </c>
      <c r="G49" s="271">
        <f>SUM(G32:G48)</f>
        <v>202</v>
      </c>
      <c r="H49" s="222"/>
      <c r="I49" s="269"/>
      <c r="J49" s="223"/>
      <c r="K49" s="220"/>
      <c r="L49" s="224"/>
      <c r="M49" s="36"/>
      <c r="N49" s="225"/>
      <c r="O49" s="226"/>
      <c r="P49" s="226"/>
      <c r="Q49" s="120"/>
      <c r="R49" s="227"/>
      <c r="S49" s="228"/>
      <c r="T49" s="228"/>
      <c r="U49" s="189"/>
    </row>
    <row r="50" spans="1:21" x14ac:dyDescent="0.25">
      <c r="A50" s="95"/>
      <c r="B50" s="220"/>
      <c r="C50" s="221"/>
      <c r="D50" s="221"/>
      <c r="E50" s="172"/>
      <c r="F50" s="173"/>
      <c r="G50" s="173"/>
      <c r="H50" s="222"/>
      <c r="I50" s="269"/>
      <c r="J50" s="223"/>
      <c r="K50" s="220"/>
      <c r="L50" s="224"/>
      <c r="M50" s="36"/>
      <c r="N50" s="225"/>
      <c r="O50" s="226"/>
      <c r="P50" s="226"/>
      <c r="Q50" s="120"/>
      <c r="R50" s="227"/>
      <c r="S50" s="228"/>
      <c r="T50" s="228"/>
      <c r="U50" s="189"/>
    </row>
    <row r="51" spans="1:21" x14ac:dyDescent="0.25">
      <c r="A51" s="95" t="s">
        <v>66</v>
      </c>
      <c r="B51" s="220">
        <v>45957</v>
      </c>
      <c r="C51" s="221">
        <v>27</v>
      </c>
      <c r="D51" s="221" t="s">
        <v>77</v>
      </c>
      <c r="E51" s="172"/>
      <c r="F51" s="173">
        <v>100</v>
      </c>
      <c r="G51" s="173"/>
      <c r="H51" s="222" t="s">
        <v>71</v>
      </c>
      <c r="I51" s="269" t="str">
        <f>CONCATENATE(A51,"/",2025)</f>
        <v>27/2025</v>
      </c>
      <c r="J51" s="223"/>
      <c r="K51" s="220"/>
      <c r="L51" s="224"/>
      <c r="M51" s="36"/>
      <c r="N51" s="225"/>
      <c r="O51" s="226"/>
      <c r="P51" s="226"/>
      <c r="Q51" s="120"/>
      <c r="R51" s="227"/>
      <c r="S51" s="228"/>
      <c r="T51" s="228"/>
      <c r="U51" s="189">
        <f>IF(K51&lt;&gt;"","",F51)</f>
        <v>100</v>
      </c>
    </row>
    <row r="52" spans="1:21" x14ac:dyDescent="0.25">
      <c r="A52" s="254"/>
      <c r="B52" s="255"/>
      <c r="C52" s="256"/>
      <c r="D52" s="256"/>
      <c r="E52" s="190"/>
      <c r="F52" s="191"/>
      <c r="G52" s="191"/>
      <c r="H52" s="257"/>
      <c r="I52" s="258"/>
      <c r="J52" s="259"/>
      <c r="K52" s="260"/>
      <c r="L52" s="261"/>
      <c r="M52" s="262"/>
      <c r="N52" s="263"/>
      <c r="O52" s="264"/>
      <c r="P52" s="264"/>
      <c r="Q52" s="265"/>
      <c r="R52" s="266"/>
      <c r="S52" s="267"/>
      <c r="T52" s="267"/>
      <c r="U52" s="268"/>
    </row>
    <row r="53" spans="1:21" x14ac:dyDescent="0.25">
      <c r="A53" s="176"/>
      <c r="B53" s="177"/>
      <c r="C53" s="178"/>
      <c r="D53" s="274"/>
      <c r="E53" s="270" t="s">
        <v>74</v>
      </c>
      <c r="F53" s="271">
        <f>F49+F34+F30+F26+F19+F10</f>
        <v>13070</v>
      </c>
      <c r="G53" s="271">
        <f>G51+G49+G34+G30+G26+G19+G10</f>
        <v>507.72</v>
      </c>
      <c r="H53" s="179"/>
      <c r="M53" s="180">
        <f t="shared" ref="M53:U53" si="8">SUM(M4:M52)</f>
        <v>0</v>
      </c>
      <c r="N53" s="180">
        <f t="shared" si="8"/>
        <v>0</v>
      </c>
      <c r="O53" s="180">
        <f t="shared" si="8"/>
        <v>770</v>
      </c>
      <c r="P53" s="180">
        <f t="shared" si="8"/>
        <v>230</v>
      </c>
      <c r="Q53" s="180">
        <f t="shared" si="8"/>
        <v>26717</v>
      </c>
      <c r="R53" s="180">
        <f t="shared" si="8"/>
        <v>14187</v>
      </c>
      <c r="S53" s="180">
        <f t="shared" si="8"/>
        <v>0</v>
      </c>
      <c r="T53" s="180">
        <f t="shared" si="8"/>
        <v>0</v>
      </c>
      <c r="U53" s="180">
        <f t="shared" si="8"/>
        <v>100</v>
      </c>
    </row>
    <row r="54" spans="1:21" ht="17.25" x14ac:dyDescent="0.25">
      <c r="A54" s="100"/>
      <c r="B54" s="168"/>
      <c r="C54" s="103"/>
      <c r="D54" s="103"/>
      <c r="L54" s="85" t="s">
        <v>44</v>
      </c>
      <c r="M54" s="162">
        <f>M53-N53</f>
        <v>0</v>
      </c>
      <c r="O54" s="163">
        <f>O53-P53</f>
        <v>540</v>
      </c>
      <c r="Q54" s="164">
        <f>Q53</f>
        <v>26717</v>
      </c>
      <c r="S54" s="165">
        <f>S53-T53</f>
        <v>0</v>
      </c>
    </row>
    <row r="55" spans="1:21" x14ac:dyDescent="0.25">
      <c r="A55" s="100"/>
      <c r="B55" s="309"/>
      <c r="C55" s="309"/>
      <c r="F55" s="163"/>
      <c r="G55" s="163"/>
      <c r="L55" s="52" t="s">
        <v>22</v>
      </c>
      <c r="M55" s="89">
        <f>N53+O55</f>
        <v>230</v>
      </c>
      <c r="O55" s="89">
        <f>P53</f>
        <v>230</v>
      </c>
      <c r="P55" s="28" t="s">
        <v>23</v>
      </c>
      <c r="Q55" s="163">
        <f>R53</f>
        <v>14187</v>
      </c>
    </row>
    <row r="56" spans="1:21" ht="17.25" x14ac:dyDescent="0.25">
      <c r="A56" s="100"/>
      <c r="L56" s="85" t="s">
        <v>24</v>
      </c>
      <c r="M56" s="162">
        <f>M55/1.2</f>
        <v>191.66666666666669</v>
      </c>
      <c r="N56" s="162"/>
      <c r="O56" s="162">
        <f>O55/1.2</f>
        <v>191.66666666666669</v>
      </c>
    </row>
    <row r="57" spans="1:21" ht="18" thickBot="1" x14ac:dyDescent="0.3">
      <c r="A57" s="100"/>
      <c r="L57" s="52" t="s">
        <v>25</v>
      </c>
      <c r="M57" s="169">
        <f>M56*20/100</f>
        <v>38.333333333333343</v>
      </c>
      <c r="N57" s="169"/>
      <c r="O57" s="169">
        <f t="shared" ref="O57" si="9">O56*20/100</f>
        <v>38.333333333333343</v>
      </c>
      <c r="P57" s="170"/>
    </row>
    <row r="58" spans="1:21" ht="19.5" thickTop="1" x14ac:dyDescent="0.25">
      <c r="A58" s="100"/>
      <c r="B58" s="312" t="s">
        <v>89</v>
      </c>
      <c r="C58" s="313"/>
      <c r="D58" s="314"/>
      <c r="F58" s="163"/>
      <c r="L58" s="85" t="s">
        <v>75</v>
      </c>
      <c r="M58" s="162">
        <f>M56+Q55+S55</f>
        <v>14378.666666666666</v>
      </c>
    </row>
    <row r="59" spans="1:21" ht="17.25" x14ac:dyDescent="0.25">
      <c r="B59" s="275"/>
      <c r="C59" s="276"/>
      <c r="D59" s="277"/>
      <c r="L59" s="85"/>
      <c r="M59" s="162"/>
    </row>
    <row r="60" spans="1:21" ht="17.25" x14ac:dyDescent="0.25">
      <c r="B60" s="278">
        <v>607090</v>
      </c>
      <c r="C60" s="280" t="s">
        <v>78</v>
      </c>
      <c r="D60" s="294">
        <f>SUMIF(H5:H52,"Lot Or  18 K - 18 K (750/1000)",F5:F52)</f>
        <v>12530</v>
      </c>
      <c r="E60" s="296" t="s">
        <v>84</v>
      </c>
      <c r="L60" s="85"/>
      <c r="M60" s="162"/>
    </row>
    <row r="61" spans="1:21" ht="17.25" x14ac:dyDescent="0.25">
      <c r="B61" s="278">
        <v>607190</v>
      </c>
      <c r="C61" s="280" t="s">
        <v>79</v>
      </c>
      <c r="D61" s="294">
        <f>SUMIF(H4:H51,"Lot Argent",F4:F51)</f>
        <v>640</v>
      </c>
      <c r="E61" s="295">
        <f>SUM(D60:D61)</f>
        <v>13170</v>
      </c>
      <c r="L61" s="85"/>
      <c r="M61" s="162"/>
    </row>
    <row r="62" spans="1:21" x14ac:dyDescent="0.25">
      <c r="B62" s="278"/>
      <c r="C62" s="280"/>
      <c r="D62" s="283"/>
      <c r="E62" s="297" t="s">
        <v>85</v>
      </c>
      <c r="H62"/>
      <c r="I62"/>
      <c r="K62"/>
      <c r="L62"/>
      <c r="M62"/>
      <c r="N62"/>
      <c r="O62"/>
      <c r="P62"/>
      <c r="Q62"/>
      <c r="R62"/>
      <c r="S62"/>
      <c r="T62"/>
      <c r="U62"/>
    </row>
    <row r="63" spans="1:21" x14ac:dyDescent="0.25">
      <c r="B63" s="278">
        <v>707090</v>
      </c>
      <c r="C63" s="280" t="s">
        <v>80</v>
      </c>
      <c r="D63" s="294">
        <f>Q53</f>
        <v>26717</v>
      </c>
      <c r="E63" s="299">
        <f>D63-D60</f>
        <v>14187</v>
      </c>
      <c r="H63"/>
      <c r="I63"/>
      <c r="K63"/>
      <c r="L63"/>
      <c r="M63"/>
      <c r="N63"/>
      <c r="O63"/>
      <c r="P63"/>
      <c r="Q63"/>
      <c r="R63"/>
      <c r="S63"/>
      <c r="T63"/>
      <c r="U63"/>
    </row>
    <row r="64" spans="1:21" x14ac:dyDescent="0.25">
      <c r="B64" s="278">
        <v>707100</v>
      </c>
      <c r="C64" s="280" t="s">
        <v>81</v>
      </c>
      <c r="D64" s="294">
        <f>O53-P53</f>
        <v>540</v>
      </c>
      <c r="E64" s="300"/>
      <c r="F64" s="308" t="s">
        <v>92</v>
      </c>
      <c r="H64"/>
      <c r="I64"/>
      <c r="K64"/>
      <c r="L64"/>
      <c r="M64"/>
      <c r="N64"/>
      <c r="O64"/>
      <c r="P64"/>
      <c r="Q64"/>
      <c r="R64"/>
      <c r="S64"/>
      <c r="T64"/>
      <c r="U64"/>
    </row>
    <row r="65" spans="2:21" ht="15.75" thickBot="1" x14ac:dyDescent="0.3">
      <c r="B65" s="279">
        <v>701190</v>
      </c>
      <c r="C65" s="281" t="s">
        <v>82</v>
      </c>
      <c r="D65" s="298">
        <f>ROUND(P53/1.2,2)</f>
        <v>191.67</v>
      </c>
      <c r="E65" s="295">
        <f>D65</f>
        <v>191.67</v>
      </c>
      <c r="F65" s="307">
        <f>ROUND(E65*0.2,2)</f>
        <v>38.33</v>
      </c>
      <c r="H65"/>
      <c r="I65"/>
      <c r="K65"/>
      <c r="L65"/>
      <c r="M65"/>
      <c r="N65"/>
      <c r="O65"/>
      <c r="P65"/>
      <c r="Q65"/>
      <c r="R65"/>
      <c r="S65"/>
      <c r="T65"/>
      <c r="U65"/>
    </row>
    <row r="66" spans="2:21" ht="15.75" thickTop="1" x14ac:dyDescent="0.25">
      <c r="C66" s="305" t="s">
        <v>90</v>
      </c>
      <c r="D66" s="306">
        <f>SUM(D63:D65)</f>
        <v>27448.67</v>
      </c>
      <c r="H66"/>
      <c r="I66"/>
      <c r="K66"/>
      <c r="L66"/>
      <c r="M66"/>
      <c r="N66"/>
      <c r="O66"/>
      <c r="P66"/>
      <c r="Q66"/>
      <c r="R66"/>
      <c r="S66"/>
      <c r="T66"/>
      <c r="U66"/>
    </row>
    <row r="67" spans="2:21" x14ac:dyDescent="0.25">
      <c r="D67" s="302" t="s">
        <v>86</v>
      </c>
      <c r="E67" s="301">
        <f>SUM(E63:E65)</f>
        <v>14378.67</v>
      </c>
      <c r="F67" s="303">
        <f>E67/SUM(D63:D65)</f>
        <v>0.52383849563567197</v>
      </c>
      <c r="H67"/>
      <c r="I67"/>
      <c r="K67"/>
      <c r="L67"/>
      <c r="M67"/>
      <c r="N67"/>
      <c r="O67"/>
      <c r="P67"/>
      <c r="Q67"/>
      <c r="R67"/>
      <c r="S67"/>
      <c r="T67"/>
      <c r="U67"/>
    </row>
    <row r="68" spans="2:21" x14ac:dyDescent="0.25">
      <c r="H68"/>
      <c r="I68"/>
      <c r="K68"/>
      <c r="L68"/>
      <c r="M68"/>
      <c r="N68"/>
      <c r="O68"/>
      <c r="P68"/>
      <c r="Q68"/>
      <c r="R68"/>
      <c r="S68"/>
      <c r="T68"/>
      <c r="U68"/>
    </row>
    <row r="69" spans="2:21" x14ac:dyDescent="0.25">
      <c r="H69"/>
      <c r="I69"/>
      <c r="K69"/>
      <c r="L69"/>
      <c r="M69"/>
      <c r="N69"/>
      <c r="O69"/>
      <c r="P69"/>
      <c r="Q69"/>
      <c r="R69"/>
      <c r="S69"/>
      <c r="T69"/>
      <c r="U69"/>
    </row>
    <row r="70" spans="2:21" x14ac:dyDescent="0.25">
      <c r="H70"/>
      <c r="I70"/>
      <c r="K70"/>
      <c r="L70"/>
      <c r="M70"/>
      <c r="N70"/>
      <c r="O70"/>
      <c r="P70"/>
      <c r="Q70"/>
      <c r="R70"/>
      <c r="S70"/>
      <c r="T70"/>
      <c r="U70"/>
    </row>
    <row r="71" spans="2:21" ht="15.75" thickBot="1" x14ac:dyDescent="0.3">
      <c r="H71"/>
      <c r="I71"/>
      <c r="K71"/>
      <c r="L71"/>
      <c r="M71"/>
      <c r="N71"/>
      <c r="O71"/>
      <c r="P71"/>
      <c r="Q71"/>
      <c r="R71"/>
      <c r="S71"/>
      <c r="T71"/>
      <c r="U71"/>
    </row>
    <row r="72" spans="2:21" ht="19.5" thickTop="1" x14ac:dyDescent="0.25">
      <c r="B72" s="312" t="s">
        <v>87</v>
      </c>
      <c r="C72" s="313"/>
      <c r="D72" s="314"/>
      <c r="H72"/>
      <c r="I72"/>
      <c r="K72"/>
      <c r="L72"/>
      <c r="M72"/>
      <c r="N72"/>
      <c r="O72"/>
      <c r="P72"/>
      <c r="Q72"/>
      <c r="R72"/>
      <c r="S72"/>
      <c r="T72"/>
      <c r="U72"/>
    </row>
    <row r="73" spans="2:21" x14ac:dyDescent="0.25">
      <c r="B73" s="275"/>
      <c r="C73" s="276"/>
      <c r="D73" s="277"/>
      <c r="H73"/>
      <c r="I73"/>
      <c r="K73"/>
      <c r="L73"/>
      <c r="M73"/>
      <c r="N73"/>
      <c r="O73"/>
      <c r="P73"/>
      <c r="Q73"/>
      <c r="R73"/>
      <c r="S73"/>
      <c r="T73"/>
      <c r="U73"/>
    </row>
    <row r="74" spans="2:21" x14ac:dyDescent="0.25">
      <c r="B74" s="278">
        <v>607090</v>
      </c>
      <c r="C74" s="280" t="s">
        <v>78</v>
      </c>
      <c r="D74" s="294">
        <f>D60+'09-2025'!D23</f>
        <v>13215</v>
      </c>
      <c r="E74" s="296" t="s">
        <v>84</v>
      </c>
      <c r="H74"/>
      <c r="I74"/>
      <c r="K74"/>
      <c r="L74"/>
      <c r="M74"/>
      <c r="N74"/>
      <c r="O74"/>
      <c r="P74"/>
      <c r="Q74"/>
      <c r="R74"/>
      <c r="S74"/>
      <c r="T74"/>
      <c r="U74"/>
    </row>
    <row r="75" spans="2:21" x14ac:dyDescent="0.25">
      <c r="B75" s="278">
        <v>607190</v>
      </c>
      <c r="C75" s="280" t="s">
        <v>79</v>
      </c>
      <c r="D75" s="294">
        <f>D61+'09-2025'!D24</f>
        <v>640</v>
      </c>
      <c r="E75" s="295">
        <f>D74+D75</f>
        <v>13855</v>
      </c>
      <c r="H75"/>
      <c r="I75"/>
      <c r="K75"/>
      <c r="L75"/>
      <c r="M75"/>
      <c r="N75"/>
      <c r="O75"/>
      <c r="P75"/>
      <c r="Q75"/>
      <c r="R75"/>
      <c r="S75"/>
      <c r="T75"/>
      <c r="U75"/>
    </row>
    <row r="76" spans="2:21" x14ac:dyDescent="0.25">
      <c r="B76" s="278"/>
      <c r="C76" s="280"/>
      <c r="D76" s="283"/>
      <c r="E76" s="297" t="s">
        <v>85</v>
      </c>
      <c r="H76"/>
      <c r="I76"/>
      <c r="K76"/>
      <c r="L76"/>
      <c r="M76"/>
      <c r="N76"/>
      <c r="O76"/>
      <c r="P76"/>
      <c r="Q76"/>
      <c r="R76"/>
      <c r="S76"/>
      <c r="T76"/>
      <c r="U76"/>
    </row>
    <row r="77" spans="2:21" x14ac:dyDescent="0.25">
      <c r="B77" s="278">
        <v>707090</v>
      </c>
      <c r="C77" s="280" t="s">
        <v>80</v>
      </c>
      <c r="D77" s="294">
        <f>D63+'09-2025'!D26</f>
        <v>29561</v>
      </c>
      <c r="E77" s="299">
        <f>D77-D74</f>
        <v>16346</v>
      </c>
      <c r="H77"/>
      <c r="I77"/>
      <c r="K77"/>
      <c r="L77"/>
      <c r="M77"/>
      <c r="N77"/>
      <c r="O77"/>
      <c r="P77"/>
      <c r="Q77"/>
      <c r="R77"/>
      <c r="S77"/>
      <c r="T77"/>
      <c r="U77"/>
    </row>
    <row r="78" spans="2:21" x14ac:dyDescent="0.25">
      <c r="B78" s="278">
        <v>707100</v>
      </c>
      <c r="C78" s="280" t="s">
        <v>81</v>
      </c>
      <c r="D78" s="294">
        <f>D64+'09-2025'!D27</f>
        <v>540</v>
      </c>
      <c r="E78" s="300"/>
      <c r="H78"/>
      <c r="I78"/>
      <c r="K78"/>
      <c r="L78"/>
      <c r="M78"/>
      <c r="N78"/>
      <c r="O78"/>
      <c r="P78"/>
      <c r="Q78"/>
      <c r="R78"/>
      <c r="S78"/>
      <c r="T78"/>
      <c r="U78"/>
    </row>
    <row r="79" spans="2:21" ht="15.75" thickBot="1" x14ac:dyDescent="0.3">
      <c r="B79" s="279">
        <v>701190</v>
      </c>
      <c r="C79" s="281" t="s">
        <v>82</v>
      </c>
      <c r="D79" s="294">
        <f>D65+'09-2025'!D28</f>
        <v>191.67</v>
      </c>
      <c r="E79" s="295">
        <f>D79</f>
        <v>191.67</v>
      </c>
      <c r="H79"/>
      <c r="I79"/>
      <c r="K79"/>
      <c r="L79"/>
      <c r="M79"/>
      <c r="N79"/>
      <c r="O79"/>
      <c r="P79"/>
      <c r="Q79"/>
      <c r="R79"/>
      <c r="S79"/>
      <c r="T79"/>
      <c r="U79"/>
    </row>
    <row r="80" spans="2:21" ht="15.75" thickTop="1" x14ac:dyDescent="0.25">
      <c r="C80" s="305" t="s">
        <v>91</v>
      </c>
      <c r="D80" s="306">
        <f>SUM(D77:D79)</f>
        <v>30292.67</v>
      </c>
      <c r="H80"/>
      <c r="I80"/>
      <c r="K80"/>
      <c r="L80"/>
      <c r="M80"/>
      <c r="N80"/>
      <c r="O80"/>
      <c r="P80"/>
      <c r="Q80"/>
      <c r="R80"/>
      <c r="S80"/>
      <c r="T80"/>
      <c r="U80"/>
    </row>
    <row r="81" spans="4:21" x14ac:dyDescent="0.25">
      <c r="D81" s="302" t="s">
        <v>86</v>
      </c>
      <c r="E81" s="301">
        <f>SUM(E77:E79)</f>
        <v>16537.669999999998</v>
      </c>
      <c r="F81" s="303">
        <f>E81/SUM(D77:D79)</f>
        <v>0.54592975792493692</v>
      </c>
      <c r="H81"/>
      <c r="I81"/>
      <c r="K81"/>
      <c r="L81"/>
      <c r="M81"/>
      <c r="N81"/>
      <c r="O81"/>
      <c r="P81"/>
      <c r="Q81"/>
      <c r="R81"/>
      <c r="S81"/>
      <c r="T81"/>
      <c r="U81"/>
    </row>
    <row r="82" spans="4:21" x14ac:dyDescent="0.25">
      <c r="H82"/>
      <c r="I82"/>
      <c r="K82"/>
      <c r="L82"/>
      <c r="M82"/>
      <c r="N82"/>
      <c r="O82"/>
      <c r="P82"/>
      <c r="Q82"/>
      <c r="R82"/>
      <c r="S82"/>
      <c r="T82"/>
      <c r="U82"/>
    </row>
    <row r="83" spans="4:21" x14ac:dyDescent="0.25">
      <c r="H83"/>
      <c r="I83"/>
      <c r="K83"/>
      <c r="L83"/>
      <c r="M83"/>
      <c r="N83"/>
      <c r="O83"/>
      <c r="P83"/>
      <c r="Q83"/>
      <c r="R83"/>
      <c r="S83"/>
      <c r="T83"/>
      <c r="U83"/>
    </row>
    <row r="84" spans="4:21" x14ac:dyDescent="0.25">
      <c r="H84"/>
      <c r="I84"/>
      <c r="K84"/>
      <c r="L84"/>
      <c r="M84"/>
      <c r="N84"/>
      <c r="O84"/>
      <c r="P84"/>
      <c r="Q84"/>
      <c r="R84"/>
      <c r="S84"/>
      <c r="T84"/>
      <c r="U84"/>
    </row>
    <row r="85" spans="4:21" x14ac:dyDescent="0.25">
      <c r="H85"/>
      <c r="I85"/>
      <c r="K85"/>
      <c r="L85"/>
      <c r="M85"/>
      <c r="N85"/>
      <c r="O85"/>
      <c r="P85"/>
      <c r="Q85"/>
      <c r="R85"/>
      <c r="S85"/>
      <c r="T85"/>
      <c r="U85"/>
    </row>
    <row r="86" spans="4:21" x14ac:dyDescent="0.25">
      <c r="H86"/>
      <c r="I86"/>
      <c r="K86"/>
      <c r="L86"/>
      <c r="M86"/>
      <c r="N86"/>
      <c r="O86"/>
      <c r="P86"/>
      <c r="Q86"/>
      <c r="R86"/>
      <c r="S86"/>
      <c r="T86"/>
      <c r="U86"/>
    </row>
    <row r="87" spans="4:21" x14ac:dyDescent="0.25">
      <c r="H87"/>
      <c r="I87"/>
      <c r="K87"/>
      <c r="L87"/>
      <c r="M87"/>
      <c r="N87"/>
      <c r="O87"/>
      <c r="P87"/>
      <c r="Q87"/>
      <c r="R87"/>
      <c r="S87"/>
      <c r="T87"/>
      <c r="U87"/>
    </row>
    <row r="88" spans="4:21" x14ac:dyDescent="0.25">
      <c r="H88"/>
      <c r="I88"/>
      <c r="K88"/>
      <c r="L88"/>
      <c r="M88"/>
      <c r="N88"/>
      <c r="O88"/>
      <c r="P88"/>
      <c r="Q88"/>
      <c r="R88"/>
      <c r="S88"/>
      <c r="T88"/>
      <c r="U88"/>
    </row>
    <row r="89" spans="4:21" x14ac:dyDescent="0.25">
      <c r="H89"/>
      <c r="I89"/>
      <c r="K89"/>
      <c r="L89"/>
      <c r="M89"/>
      <c r="N89"/>
      <c r="O89"/>
      <c r="P89"/>
      <c r="Q89"/>
      <c r="R89"/>
      <c r="S89"/>
      <c r="T89"/>
      <c r="U89"/>
    </row>
    <row r="90" spans="4:21" x14ac:dyDescent="0.25">
      <c r="H90"/>
      <c r="I90"/>
      <c r="K90"/>
      <c r="L90"/>
      <c r="M90"/>
      <c r="N90"/>
      <c r="O90"/>
      <c r="P90"/>
      <c r="Q90"/>
      <c r="R90"/>
      <c r="S90"/>
      <c r="T90"/>
      <c r="U90"/>
    </row>
    <row r="91" spans="4:21" x14ac:dyDescent="0.25">
      <c r="H91"/>
      <c r="I91"/>
      <c r="K91"/>
      <c r="L91"/>
      <c r="M91"/>
      <c r="N91"/>
      <c r="O91"/>
      <c r="P91"/>
      <c r="Q91"/>
      <c r="R91"/>
      <c r="S91"/>
      <c r="T91"/>
      <c r="U91"/>
    </row>
    <row r="92" spans="4:21" x14ac:dyDescent="0.25">
      <c r="H92"/>
      <c r="I92"/>
      <c r="K92"/>
      <c r="L92"/>
      <c r="M92"/>
      <c r="N92"/>
      <c r="O92"/>
      <c r="P92"/>
      <c r="Q92"/>
      <c r="R92"/>
      <c r="S92"/>
      <c r="T92"/>
      <c r="U92"/>
    </row>
  </sheetData>
  <mergeCells count="6">
    <mergeCell ref="B72:D72"/>
    <mergeCell ref="M2:N2"/>
    <mergeCell ref="O2:P2"/>
    <mergeCell ref="Q2:R2"/>
    <mergeCell ref="B55:C55"/>
    <mergeCell ref="B58:D58"/>
  </mergeCells>
  <dataValidations count="1">
    <dataValidation type="list" allowBlank="1" showInputMessage="1" showErrorMessage="1" sqref="J5:J51" xr:uid="{00000000-0002-0000-0100-000000000000}">
      <formula1>Mode</formula1>
    </dataValidation>
  </dataValidations>
  <pageMargins left="0.7" right="0.7" top="0.75" bottom="0.75" header="0.3" footer="0.3"/>
  <pageSetup paperSize="8" scale="5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U92"/>
  <sheetViews>
    <sheetView topLeftCell="A46" zoomScale="85" zoomScaleNormal="85" workbookViewId="0">
      <selection activeCell="J80" sqref="J80"/>
    </sheetView>
  </sheetViews>
  <sheetFormatPr baseColWidth="10" defaultColWidth="10.42578125" defaultRowHeight="15" x14ac:dyDescent="0.25"/>
  <cols>
    <col min="1" max="1" width="14.140625" style="99" bestFit="1" customWidth="1"/>
    <col min="2" max="2" width="14.85546875" style="19" customWidth="1"/>
    <col min="3" max="3" width="23.28515625" style="19" bestFit="1" customWidth="1"/>
    <col min="4" max="5" width="15" style="19" customWidth="1"/>
    <col min="6" max="6" width="15" style="28" customWidth="1"/>
    <col min="7" max="7" width="7.42578125" style="28" bestFit="1" customWidth="1"/>
    <col min="8" max="8" width="37" style="28" customWidth="1"/>
    <col min="9" max="9" width="9.85546875" style="8" customWidth="1"/>
    <col min="10" max="10" width="13.140625" customWidth="1"/>
    <col min="11" max="11" width="14.85546875" style="19" customWidth="1"/>
    <col min="12" max="12" width="17.85546875" style="28" customWidth="1"/>
    <col min="13" max="13" width="14.7109375" style="28" customWidth="1"/>
    <col min="14" max="16" width="14.42578125" style="28" customWidth="1"/>
    <col min="17" max="17" width="15.7109375" style="163" customWidth="1"/>
    <col min="18" max="18" width="15.7109375" style="28" customWidth="1"/>
    <col min="19" max="19" width="17.28515625" style="28" customWidth="1"/>
    <col min="20" max="20" width="14.42578125" style="28" customWidth="1"/>
    <col min="21" max="21" width="15.85546875" style="28" customWidth="1"/>
    <col min="22" max="22" width="10.42578125" customWidth="1"/>
  </cols>
  <sheetData>
    <row r="1" spans="1:21" ht="17.25" x14ac:dyDescent="0.3">
      <c r="A1" s="90" t="s">
        <v>0</v>
      </c>
      <c r="B1" s="1"/>
      <c r="C1" s="1">
        <v>2022</v>
      </c>
      <c r="D1" s="1"/>
      <c r="E1" s="1"/>
      <c r="F1" s="20"/>
      <c r="G1" s="20"/>
      <c r="H1" s="45" t="s">
        <v>1</v>
      </c>
      <c r="I1" s="54"/>
      <c r="J1" s="1"/>
      <c r="K1" s="73"/>
      <c r="L1" s="78"/>
      <c r="M1" s="106"/>
      <c r="N1" s="27"/>
      <c r="O1" s="27"/>
      <c r="P1" s="27"/>
      <c r="Q1" s="107"/>
      <c r="R1" s="27"/>
      <c r="S1" s="27"/>
      <c r="T1" s="27"/>
      <c r="U1" s="51" t="s">
        <v>2</v>
      </c>
    </row>
    <row r="2" spans="1:21" ht="17.25" x14ac:dyDescent="0.3">
      <c r="A2" s="91"/>
      <c r="B2" s="2"/>
      <c r="C2" s="15"/>
      <c r="D2" s="15"/>
      <c r="E2" s="15"/>
      <c r="F2" s="21"/>
      <c r="G2" s="21"/>
      <c r="H2" s="21"/>
      <c r="I2" s="55"/>
      <c r="J2" s="2"/>
      <c r="K2" s="2"/>
      <c r="L2" s="79"/>
      <c r="M2" s="310" t="s">
        <v>3</v>
      </c>
      <c r="N2" s="311"/>
      <c r="O2" s="310" t="s">
        <v>4</v>
      </c>
      <c r="P2" s="311"/>
      <c r="Q2" s="310" t="s">
        <v>31</v>
      </c>
      <c r="R2" s="311"/>
      <c r="S2" s="79"/>
      <c r="T2" s="79"/>
      <c r="U2" s="79"/>
    </row>
    <row r="3" spans="1:21" s="35" customFormat="1" ht="51.75" x14ac:dyDescent="0.25">
      <c r="A3" s="181" t="s">
        <v>5</v>
      </c>
      <c r="B3" s="182" t="s">
        <v>6</v>
      </c>
      <c r="C3" s="182" t="s">
        <v>28</v>
      </c>
      <c r="D3" s="182" t="s">
        <v>76</v>
      </c>
      <c r="E3" s="182" t="s">
        <v>7</v>
      </c>
      <c r="F3" s="182" t="s">
        <v>8</v>
      </c>
      <c r="G3" s="182" t="s">
        <v>39</v>
      </c>
      <c r="H3" s="182" t="s">
        <v>9</v>
      </c>
      <c r="I3" s="182" t="s">
        <v>10</v>
      </c>
      <c r="J3" s="183" t="s">
        <v>11</v>
      </c>
      <c r="K3" s="184" t="s">
        <v>12</v>
      </c>
      <c r="L3" s="182" t="s">
        <v>6</v>
      </c>
      <c r="M3" s="182" t="s">
        <v>30</v>
      </c>
      <c r="N3" s="185" t="s">
        <v>13</v>
      </c>
      <c r="O3" s="182" t="s">
        <v>14</v>
      </c>
      <c r="P3" s="182" t="s">
        <v>15</v>
      </c>
      <c r="Q3" s="186" t="s">
        <v>16</v>
      </c>
      <c r="R3" s="187" t="s">
        <v>17</v>
      </c>
      <c r="S3" s="188" t="s">
        <v>18</v>
      </c>
      <c r="T3" s="188" t="s">
        <v>19</v>
      </c>
      <c r="U3" s="182" t="s">
        <v>27</v>
      </c>
    </row>
    <row r="4" spans="1:21" x14ac:dyDescent="0.25">
      <c r="A4" s="192"/>
      <c r="B4" s="193"/>
      <c r="C4" s="194"/>
      <c r="D4" s="194"/>
      <c r="E4" s="195"/>
      <c r="F4" s="196"/>
      <c r="G4" s="196"/>
      <c r="H4" s="196"/>
      <c r="I4" s="197"/>
      <c r="J4" s="198"/>
      <c r="K4" s="193"/>
      <c r="L4" s="199"/>
      <c r="M4" s="196"/>
      <c r="N4" s="200"/>
      <c r="O4" s="201"/>
      <c r="P4" s="201"/>
      <c r="Q4" s="202"/>
      <c r="R4" s="203"/>
      <c r="S4" s="204"/>
      <c r="T4" s="205"/>
      <c r="U4" s="206"/>
    </row>
    <row r="5" spans="1:21" x14ac:dyDescent="0.25">
      <c r="A5" s="94"/>
      <c r="B5" s="207"/>
      <c r="C5" s="208"/>
      <c r="D5" s="208"/>
      <c r="E5" s="13"/>
      <c r="F5" s="14"/>
      <c r="G5" s="14"/>
      <c r="H5" s="209" t="s">
        <v>41</v>
      </c>
      <c r="I5" s="269" t="str">
        <f t="shared" ref="I5:I8" si="0">CONCATENATE(A5,"/",2025)</f>
        <v>/2025</v>
      </c>
      <c r="J5" s="210" t="s">
        <v>26</v>
      </c>
      <c r="K5" s="211"/>
      <c r="L5" s="62"/>
      <c r="M5" s="40"/>
      <c r="N5" s="116" t="str">
        <f>IF(M5="","",IF(E5&lt;&gt;"",M5-E5,M5-F5))</f>
        <v/>
      </c>
      <c r="O5" s="212"/>
      <c r="P5" s="212" t="str">
        <f>IF(O5="","",IF(E5&lt;&gt;"",O5-E5,O5-F5))</f>
        <v/>
      </c>
      <c r="Q5" s="111"/>
      <c r="R5" s="112"/>
      <c r="S5" s="213"/>
      <c r="T5" s="213"/>
      <c r="U5" s="189">
        <f t="shared" ref="U5:U8" si="1">IF(K5&lt;&gt;"","",C5)</f>
        <v>0</v>
      </c>
    </row>
    <row r="6" spans="1:21" x14ac:dyDescent="0.25">
      <c r="A6" s="94"/>
      <c r="B6" s="214"/>
      <c r="C6" s="215"/>
      <c r="D6" s="215"/>
      <c r="E6" s="13"/>
      <c r="F6" s="14"/>
      <c r="G6" s="14"/>
      <c r="H6" s="209" t="s">
        <v>41</v>
      </c>
      <c r="I6" s="269" t="str">
        <f t="shared" si="0"/>
        <v>/2025</v>
      </c>
      <c r="J6" s="210" t="s">
        <v>26</v>
      </c>
      <c r="K6" s="214"/>
      <c r="L6" s="62"/>
      <c r="M6" s="40"/>
      <c r="N6" s="216"/>
      <c r="O6" s="217"/>
      <c r="P6" s="217"/>
      <c r="Q6" s="111"/>
      <c r="R6" s="218"/>
      <c r="S6" s="219"/>
      <c r="T6" s="219"/>
      <c r="U6" s="189">
        <f t="shared" si="1"/>
        <v>0</v>
      </c>
    </row>
    <row r="7" spans="1:21" x14ac:dyDescent="0.25">
      <c r="A7" s="94"/>
      <c r="B7" s="214"/>
      <c r="C7" s="215"/>
      <c r="D7" s="215"/>
      <c r="E7" s="13"/>
      <c r="F7" s="14"/>
      <c r="G7" s="14"/>
      <c r="H7" s="209" t="s">
        <v>41</v>
      </c>
      <c r="I7" s="269" t="str">
        <f t="shared" si="0"/>
        <v>/2025</v>
      </c>
      <c r="J7" s="210" t="s">
        <v>26</v>
      </c>
      <c r="K7" s="214"/>
      <c r="L7" s="62"/>
      <c r="M7" s="40"/>
      <c r="N7" s="216"/>
      <c r="O7" s="217"/>
      <c r="P7" s="217"/>
      <c r="Q7" s="111"/>
      <c r="R7" s="218"/>
      <c r="S7" s="219"/>
      <c r="T7" s="219"/>
      <c r="U7" s="189">
        <f t="shared" si="1"/>
        <v>0</v>
      </c>
    </row>
    <row r="8" spans="1:21" x14ac:dyDescent="0.25">
      <c r="A8" s="94"/>
      <c r="B8" s="214"/>
      <c r="C8" s="215"/>
      <c r="D8" s="215"/>
      <c r="E8" s="13"/>
      <c r="F8" s="14"/>
      <c r="G8" s="14"/>
      <c r="H8" s="209" t="s">
        <v>41</v>
      </c>
      <c r="I8" s="269" t="str">
        <f t="shared" si="0"/>
        <v>/2025</v>
      </c>
      <c r="J8" s="210" t="s">
        <v>26</v>
      </c>
      <c r="K8" s="214"/>
      <c r="L8" s="62"/>
      <c r="M8" s="40"/>
      <c r="N8" s="216"/>
      <c r="O8" s="217"/>
      <c r="P8" s="217"/>
      <c r="Q8" s="111"/>
      <c r="R8" s="218"/>
      <c r="S8" s="219"/>
      <c r="T8" s="219"/>
      <c r="U8" s="189">
        <f t="shared" si="1"/>
        <v>0</v>
      </c>
    </row>
    <row r="9" spans="1:21" x14ac:dyDescent="0.25">
      <c r="A9" s="95"/>
      <c r="B9" s="220"/>
      <c r="C9" s="221"/>
      <c r="D9" s="221"/>
      <c r="E9" s="172"/>
      <c r="F9" s="173"/>
      <c r="G9" s="173"/>
      <c r="H9" s="222"/>
      <c r="I9" s="223"/>
      <c r="J9" s="223"/>
      <c r="K9" s="220"/>
      <c r="L9" s="224"/>
      <c r="M9" s="36"/>
      <c r="N9" s="225"/>
      <c r="O9" s="226"/>
      <c r="P9" s="226"/>
      <c r="Q9" s="120"/>
      <c r="R9" s="227"/>
      <c r="S9" s="228"/>
      <c r="T9" s="228"/>
      <c r="U9" s="189"/>
    </row>
    <row r="10" spans="1:21" x14ac:dyDescent="0.25">
      <c r="A10" s="229"/>
      <c r="B10" s="230"/>
      <c r="C10" s="231"/>
      <c r="D10" s="231"/>
      <c r="E10" s="270" t="s">
        <v>73</v>
      </c>
      <c r="F10" s="271">
        <f>SUM(F5:F9)</f>
        <v>0</v>
      </c>
      <c r="G10" s="271">
        <f>SUM(G5:G9)</f>
        <v>0</v>
      </c>
      <c r="H10" s="232"/>
      <c r="I10" s="233"/>
      <c r="J10" s="233"/>
      <c r="K10" s="230"/>
      <c r="L10" s="234"/>
      <c r="M10" s="235"/>
      <c r="N10" s="236"/>
      <c r="O10" s="237"/>
      <c r="P10" s="237"/>
      <c r="Q10" s="238"/>
      <c r="R10" s="239"/>
      <c r="S10" s="240"/>
      <c r="T10" s="240"/>
      <c r="U10" s="241"/>
    </row>
    <row r="11" spans="1:21" x14ac:dyDescent="0.25">
      <c r="A11" s="242"/>
      <c r="B11" s="243"/>
      <c r="C11" s="244"/>
      <c r="D11" s="244"/>
      <c r="E11" s="174"/>
      <c r="F11" s="175"/>
      <c r="G11" s="175"/>
      <c r="H11" s="245"/>
      <c r="I11" s="246"/>
      <c r="J11" s="246"/>
      <c r="K11" s="243"/>
      <c r="L11" s="247"/>
      <c r="M11" s="248"/>
      <c r="N11" s="249"/>
      <c r="O11" s="250"/>
      <c r="P11" s="250"/>
      <c r="Q11" s="251"/>
      <c r="R11" s="252"/>
      <c r="S11" s="253"/>
      <c r="T11" s="253"/>
      <c r="U11" s="189"/>
    </row>
    <row r="12" spans="1:21" x14ac:dyDescent="0.25">
      <c r="A12" s="95"/>
      <c r="B12" s="220"/>
      <c r="C12" s="221"/>
      <c r="D12" s="221"/>
      <c r="E12" s="172"/>
      <c r="F12" s="173"/>
      <c r="G12" s="173"/>
      <c r="H12" s="209" t="s">
        <v>41</v>
      </c>
      <c r="I12" s="269" t="str">
        <f t="shared" ref="I12:I17" si="2">CONCATENATE(A12,"/",2025)</f>
        <v>/2025</v>
      </c>
      <c r="J12" s="223" t="s">
        <v>26</v>
      </c>
      <c r="K12" s="220"/>
      <c r="L12" s="224"/>
      <c r="M12" s="36"/>
      <c r="N12" s="225"/>
      <c r="O12" s="226"/>
      <c r="P12" s="226"/>
      <c r="Q12" s="120"/>
      <c r="R12" s="227"/>
      <c r="S12" s="228"/>
      <c r="T12" s="228"/>
      <c r="U12" s="189">
        <f t="shared" ref="U12:U17" si="3">IF(K12&lt;&gt;"","",C12)</f>
        <v>0</v>
      </c>
    </row>
    <row r="13" spans="1:21" x14ac:dyDescent="0.25">
      <c r="A13" s="95"/>
      <c r="B13" s="220"/>
      <c r="C13" s="221"/>
      <c r="D13" s="221"/>
      <c r="E13" s="172"/>
      <c r="F13" s="173"/>
      <c r="G13" s="173"/>
      <c r="H13" s="209" t="s">
        <v>41</v>
      </c>
      <c r="I13" s="269" t="str">
        <f t="shared" si="2"/>
        <v>/2025</v>
      </c>
      <c r="J13" s="223" t="s">
        <v>26</v>
      </c>
      <c r="K13" s="220"/>
      <c r="L13" s="224"/>
      <c r="M13" s="36"/>
      <c r="N13" s="225"/>
      <c r="O13" s="226"/>
      <c r="P13" s="226"/>
      <c r="Q13" s="120"/>
      <c r="R13" s="227"/>
      <c r="S13" s="228"/>
      <c r="T13" s="228"/>
      <c r="U13" s="189">
        <f t="shared" si="3"/>
        <v>0</v>
      </c>
    </row>
    <row r="14" spans="1:21" x14ac:dyDescent="0.25">
      <c r="A14" s="95"/>
      <c r="B14" s="220"/>
      <c r="C14" s="221"/>
      <c r="D14" s="221"/>
      <c r="E14" s="172"/>
      <c r="F14" s="173"/>
      <c r="G14" s="173"/>
      <c r="H14" s="209" t="s">
        <v>41</v>
      </c>
      <c r="I14" s="269" t="str">
        <f t="shared" si="2"/>
        <v>/2025</v>
      </c>
      <c r="J14" s="223" t="s">
        <v>26</v>
      </c>
      <c r="K14" s="220"/>
      <c r="L14" s="224"/>
      <c r="M14" s="36"/>
      <c r="N14" s="225"/>
      <c r="O14" s="226"/>
      <c r="P14" s="226"/>
      <c r="Q14" s="120"/>
      <c r="R14" s="227"/>
      <c r="S14" s="228"/>
      <c r="T14" s="228"/>
      <c r="U14" s="189">
        <f t="shared" si="3"/>
        <v>0</v>
      </c>
    </row>
    <row r="15" spans="1:21" x14ac:dyDescent="0.25">
      <c r="A15" s="95"/>
      <c r="B15" s="220"/>
      <c r="C15" s="221"/>
      <c r="D15" s="221"/>
      <c r="E15" s="172"/>
      <c r="F15" s="173"/>
      <c r="G15" s="173"/>
      <c r="H15" s="209" t="s">
        <v>41</v>
      </c>
      <c r="I15" s="269" t="str">
        <f t="shared" si="2"/>
        <v>/2025</v>
      </c>
      <c r="J15" s="223" t="s">
        <v>26</v>
      </c>
      <c r="K15" s="220"/>
      <c r="L15" s="224"/>
      <c r="M15" s="36"/>
      <c r="N15" s="225"/>
      <c r="O15" s="226"/>
      <c r="P15" s="226"/>
      <c r="Q15" s="120"/>
      <c r="R15" s="227"/>
      <c r="S15" s="228"/>
      <c r="T15" s="228"/>
      <c r="U15" s="189">
        <f t="shared" si="3"/>
        <v>0</v>
      </c>
    </row>
    <row r="16" spans="1:21" x14ac:dyDescent="0.25">
      <c r="A16" s="95"/>
      <c r="B16" s="220"/>
      <c r="C16" s="221"/>
      <c r="D16" s="221"/>
      <c r="E16" s="172"/>
      <c r="F16" s="173"/>
      <c r="G16" s="173"/>
      <c r="H16" s="209" t="s">
        <v>41</v>
      </c>
      <c r="I16" s="269" t="str">
        <f t="shared" si="2"/>
        <v>/2025</v>
      </c>
      <c r="J16" s="223" t="s">
        <v>26</v>
      </c>
      <c r="K16" s="220"/>
      <c r="L16" s="224"/>
      <c r="M16" s="36"/>
      <c r="N16" s="225"/>
      <c r="O16" s="226"/>
      <c r="P16" s="226"/>
      <c r="Q16" s="120"/>
      <c r="R16" s="227"/>
      <c r="S16" s="228"/>
      <c r="T16" s="228"/>
      <c r="U16" s="189">
        <f t="shared" si="3"/>
        <v>0</v>
      </c>
    </row>
    <row r="17" spans="1:21" x14ac:dyDescent="0.25">
      <c r="A17" s="95"/>
      <c r="B17" s="220"/>
      <c r="C17" s="221"/>
      <c r="D17" s="221"/>
      <c r="E17" s="172"/>
      <c r="F17" s="173"/>
      <c r="G17" s="173"/>
      <c r="H17" s="209" t="s">
        <v>41</v>
      </c>
      <c r="I17" s="269" t="str">
        <f t="shared" si="2"/>
        <v>/2025</v>
      </c>
      <c r="J17" s="223" t="s">
        <v>26</v>
      </c>
      <c r="K17" s="220"/>
      <c r="L17" s="224"/>
      <c r="M17" s="36"/>
      <c r="N17" s="225"/>
      <c r="O17" s="226"/>
      <c r="P17" s="226"/>
      <c r="Q17" s="120"/>
      <c r="R17" s="227"/>
      <c r="S17" s="228"/>
      <c r="T17" s="228"/>
      <c r="U17" s="189">
        <f t="shared" si="3"/>
        <v>0</v>
      </c>
    </row>
    <row r="18" spans="1:21" x14ac:dyDescent="0.25">
      <c r="A18" s="95"/>
      <c r="B18" s="220"/>
      <c r="C18" s="221"/>
      <c r="D18" s="221"/>
      <c r="E18" s="172"/>
      <c r="F18" s="173"/>
      <c r="G18" s="173"/>
      <c r="H18" s="209"/>
      <c r="I18" s="269"/>
      <c r="J18" s="223"/>
      <c r="K18" s="220"/>
      <c r="L18" s="224"/>
      <c r="M18" s="36"/>
      <c r="N18" s="225"/>
      <c r="O18" s="226"/>
      <c r="P18" s="226"/>
      <c r="Q18" s="120"/>
      <c r="R18" s="227"/>
      <c r="S18" s="228"/>
      <c r="T18" s="228"/>
      <c r="U18" s="189"/>
    </row>
    <row r="19" spans="1:21" x14ac:dyDescent="0.25">
      <c r="A19" s="229"/>
      <c r="B19" s="230"/>
      <c r="C19" s="231"/>
      <c r="D19" s="231"/>
      <c r="E19" s="270" t="s">
        <v>73</v>
      </c>
      <c r="F19" s="271">
        <f>SUM(F12:F18)</f>
        <v>0</v>
      </c>
      <c r="G19" s="271">
        <f>SUM(G12:G18)</f>
        <v>0</v>
      </c>
      <c r="H19" s="232"/>
      <c r="I19" s="233"/>
      <c r="J19" s="233"/>
      <c r="K19" s="230"/>
      <c r="L19" s="234"/>
      <c r="M19" s="235"/>
      <c r="N19" s="236"/>
      <c r="O19" s="237"/>
      <c r="P19" s="237"/>
      <c r="Q19" s="238"/>
      <c r="R19" s="239"/>
      <c r="S19" s="240"/>
      <c r="T19" s="240"/>
      <c r="U19" s="241"/>
    </row>
    <row r="20" spans="1:21" x14ac:dyDescent="0.25">
      <c r="A20" s="95"/>
      <c r="B20" s="220"/>
      <c r="C20" s="221"/>
      <c r="D20" s="221"/>
      <c r="E20" s="172"/>
      <c r="F20" s="173"/>
      <c r="G20" s="173"/>
      <c r="H20" s="209"/>
      <c r="I20" s="269"/>
      <c r="J20" s="223"/>
      <c r="K20" s="220"/>
      <c r="L20" s="224"/>
      <c r="M20" s="36"/>
      <c r="N20" s="225"/>
      <c r="O20" s="226"/>
      <c r="P20" s="226"/>
      <c r="Q20" s="120"/>
      <c r="R20" s="227"/>
      <c r="S20" s="228"/>
      <c r="T20" s="228"/>
      <c r="U20" s="189"/>
    </row>
    <row r="21" spans="1:21" x14ac:dyDescent="0.25">
      <c r="A21" s="95"/>
      <c r="B21" s="220"/>
      <c r="C21" s="221"/>
      <c r="D21" s="221"/>
      <c r="E21" s="172"/>
      <c r="F21" s="173"/>
      <c r="G21" s="173"/>
      <c r="H21" s="209" t="s">
        <v>41</v>
      </c>
      <c r="I21" s="269" t="str">
        <f t="shared" ref="I21:I47" si="4">CONCATENATE(A21,"/",2025)</f>
        <v>/2025</v>
      </c>
      <c r="J21" s="223" t="s">
        <v>26</v>
      </c>
      <c r="K21" s="220"/>
      <c r="L21" s="224"/>
      <c r="M21" s="36"/>
      <c r="N21" s="225"/>
      <c r="O21" s="226"/>
      <c r="P21" s="226"/>
      <c r="Q21" s="120"/>
      <c r="R21" s="227"/>
      <c r="S21" s="228"/>
      <c r="T21" s="228"/>
      <c r="U21" s="189">
        <f t="shared" ref="U21:U24" si="5">IF(K21&lt;&gt;"","",C21)</f>
        <v>0</v>
      </c>
    </row>
    <row r="22" spans="1:21" x14ac:dyDescent="0.25">
      <c r="A22" s="95"/>
      <c r="B22" s="220"/>
      <c r="C22" s="221"/>
      <c r="D22" s="221"/>
      <c r="E22" s="172"/>
      <c r="F22" s="173"/>
      <c r="G22" s="173"/>
      <c r="H22" s="209" t="s">
        <v>41</v>
      </c>
      <c r="I22" s="269" t="str">
        <f t="shared" si="4"/>
        <v>/2025</v>
      </c>
      <c r="J22" s="223" t="s">
        <v>26</v>
      </c>
      <c r="K22" s="220"/>
      <c r="L22" s="224"/>
      <c r="M22" s="36"/>
      <c r="N22" s="225"/>
      <c r="O22" s="226"/>
      <c r="P22" s="226"/>
      <c r="Q22" s="120"/>
      <c r="R22" s="227"/>
      <c r="S22" s="228"/>
      <c r="T22" s="228"/>
      <c r="U22" s="189">
        <f t="shared" si="5"/>
        <v>0</v>
      </c>
    </row>
    <row r="23" spans="1:21" x14ac:dyDescent="0.25">
      <c r="A23" s="95"/>
      <c r="B23" s="220"/>
      <c r="C23" s="221"/>
      <c r="D23" s="221"/>
      <c r="E23" s="172"/>
      <c r="F23" s="173"/>
      <c r="G23" s="173"/>
      <c r="H23" s="209" t="s">
        <v>41</v>
      </c>
      <c r="I23" s="269" t="str">
        <f t="shared" si="4"/>
        <v>/2025</v>
      </c>
      <c r="J23" s="223" t="s">
        <v>26</v>
      </c>
      <c r="K23" s="220"/>
      <c r="L23" s="224"/>
      <c r="M23" s="36"/>
      <c r="N23" s="225"/>
      <c r="O23" s="226"/>
      <c r="P23" s="226"/>
      <c r="Q23" s="120"/>
      <c r="R23" s="227"/>
      <c r="S23" s="228"/>
      <c r="T23" s="228"/>
      <c r="U23" s="189">
        <f t="shared" si="5"/>
        <v>0</v>
      </c>
    </row>
    <row r="24" spans="1:21" x14ac:dyDescent="0.25">
      <c r="A24" s="95"/>
      <c r="B24" s="220"/>
      <c r="C24" s="221"/>
      <c r="D24" s="221"/>
      <c r="E24" s="172"/>
      <c r="F24" s="173"/>
      <c r="G24" s="173"/>
      <c r="H24" s="209" t="s">
        <v>41</v>
      </c>
      <c r="I24" s="269" t="str">
        <f t="shared" si="4"/>
        <v>/2025</v>
      </c>
      <c r="J24" s="223" t="s">
        <v>26</v>
      </c>
      <c r="K24" s="220"/>
      <c r="L24" s="224"/>
      <c r="M24" s="36"/>
      <c r="N24" s="225"/>
      <c r="O24" s="226"/>
      <c r="P24" s="226"/>
      <c r="Q24" s="120"/>
      <c r="R24" s="227"/>
      <c r="S24" s="228"/>
      <c r="T24" s="228"/>
      <c r="U24" s="189">
        <f t="shared" si="5"/>
        <v>0</v>
      </c>
    </row>
    <row r="25" spans="1:21" x14ac:dyDescent="0.25">
      <c r="A25" s="95"/>
      <c r="B25" s="220"/>
      <c r="C25" s="221"/>
      <c r="D25" s="221"/>
      <c r="E25" s="172"/>
      <c r="F25" s="173"/>
      <c r="G25" s="173"/>
      <c r="H25" s="222"/>
      <c r="I25" s="269"/>
      <c r="J25" s="223"/>
      <c r="K25" s="220"/>
      <c r="L25" s="224"/>
      <c r="M25" s="36"/>
      <c r="N25" s="225"/>
      <c r="O25" s="226"/>
      <c r="P25" s="226"/>
      <c r="Q25" s="120"/>
      <c r="R25" s="227"/>
      <c r="S25" s="228"/>
      <c r="T25" s="228"/>
      <c r="U25" s="189"/>
    </row>
    <row r="26" spans="1:21" x14ac:dyDescent="0.25">
      <c r="A26" s="229"/>
      <c r="B26" s="230"/>
      <c r="C26" s="231"/>
      <c r="D26" s="231"/>
      <c r="E26" s="270" t="s">
        <v>73</v>
      </c>
      <c r="F26" s="271">
        <f>SUM(F21:F25)</f>
        <v>0</v>
      </c>
      <c r="G26" s="271">
        <f>SUM(G21:G25)</f>
        <v>0</v>
      </c>
      <c r="H26" s="232"/>
      <c r="I26" s="233"/>
      <c r="J26" s="233"/>
      <c r="K26" s="230"/>
      <c r="L26" s="234"/>
      <c r="M26" s="235"/>
      <c r="N26" s="236"/>
      <c r="O26" s="237"/>
      <c r="P26" s="237"/>
      <c r="Q26" s="238"/>
      <c r="R26" s="239"/>
      <c r="S26" s="240"/>
      <c r="T26" s="240"/>
      <c r="U26" s="241"/>
    </row>
    <row r="27" spans="1:21" x14ac:dyDescent="0.25">
      <c r="A27" s="95"/>
      <c r="B27" s="220"/>
      <c r="C27" s="221"/>
      <c r="D27" s="221"/>
      <c r="E27" s="172"/>
      <c r="F27" s="173"/>
      <c r="G27" s="173"/>
      <c r="H27" s="222"/>
      <c r="I27" s="269"/>
      <c r="J27" s="223"/>
      <c r="K27" s="220"/>
      <c r="L27" s="224"/>
      <c r="M27" s="36"/>
      <c r="N27" s="225"/>
      <c r="O27" s="226"/>
      <c r="P27" s="226"/>
      <c r="Q27" s="120"/>
      <c r="R27" s="227"/>
      <c r="S27" s="228"/>
      <c r="T27" s="228"/>
      <c r="U27" s="189"/>
    </row>
    <row r="28" spans="1:21" x14ac:dyDescent="0.25">
      <c r="A28" s="95"/>
      <c r="B28" s="220"/>
      <c r="C28" s="221"/>
      <c r="D28" s="221"/>
      <c r="E28" s="172"/>
      <c r="F28" s="173"/>
      <c r="G28" s="173"/>
      <c r="H28" s="222" t="s">
        <v>71</v>
      </c>
      <c r="I28" s="269" t="str">
        <f t="shared" ref="I28" si="6">CONCATENATE(A28,"/",2025)</f>
        <v>/2025</v>
      </c>
      <c r="J28" s="223" t="s">
        <v>26</v>
      </c>
      <c r="K28" s="220"/>
      <c r="L28" s="224"/>
      <c r="M28" s="36"/>
      <c r="N28" s="225"/>
      <c r="O28" s="273"/>
      <c r="P28" s="272"/>
      <c r="Q28" s="120"/>
      <c r="R28" s="227"/>
      <c r="S28" s="228"/>
      <c r="T28" s="228"/>
      <c r="U28" s="189">
        <f t="shared" ref="U28" si="7">IF(K28&lt;&gt;"","",C28)</f>
        <v>0</v>
      </c>
    </row>
    <row r="29" spans="1:21" x14ac:dyDescent="0.25">
      <c r="A29" s="95"/>
      <c r="B29" s="220"/>
      <c r="C29" s="221"/>
      <c r="D29" s="221"/>
      <c r="E29" s="172"/>
      <c r="F29" s="173"/>
      <c r="G29" s="173"/>
      <c r="H29" s="222"/>
      <c r="I29" s="269"/>
      <c r="J29" s="223"/>
      <c r="K29" s="220"/>
      <c r="L29" s="224"/>
      <c r="M29" s="36"/>
      <c r="N29" s="225"/>
      <c r="O29" s="226"/>
      <c r="P29" s="226"/>
      <c r="Q29" s="120"/>
      <c r="R29" s="227"/>
      <c r="S29" s="228"/>
      <c r="T29" s="228"/>
      <c r="U29" s="189"/>
    </row>
    <row r="30" spans="1:21" x14ac:dyDescent="0.25">
      <c r="A30" s="229"/>
      <c r="B30" s="230"/>
      <c r="C30" s="231"/>
      <c r="D30" s="231"/>
      <c r="E30" s="270" t="s">
        <v>73</v>
      </c>
      <c r="F30" s="271">
        <f>SUM(F28:F29)</f>
        <v>0</v>
      </c>
      <c r="G30" s="271">
        <f>SUM(G28:G29)</f>
        <v>0</v>
      </c>
      <c r="H30" s="232"/>
      <c r="I30" s="233"/>
      <c r="J30" s="233"/>
      <c r="K30" s="230"/>
      <c r="L30" s="234"/>
      <c r="M30" s="235"/>
      <c r="N30" s="236"/>
      <c r="O30" s="237"/>
      <c r="P30" s="237"/>
      <c r="Q30" s="238"/>
      <c r="R30" s="239"/>
      <c r="S30" s="240"/>
      <c r="T30" s="240"/>
      <c r="U30" s="241"/>
    </row>
    <row r="31" spans="1:21" x14ac:dyDescent="0.25">
      <c r="A31" s="95"/>
      <c r="B31" s="220"/>
      <c r="C31" s="221"/>
      <c r="D31" s="221"/>
      <c r="E31" s="172"/>
      <c r="F31" s="173"/>
      <c r="G31" s="173"/>
      <c r="H31" s="222"/>
      <c r="I31" s="269"/>
      <c r="J31" s="223"/>
      <c r="K31" s="220"/>
      <c r="L31" s="224"/>
      <c r="M31" s="36"/>
      <c r="N31" s="225"/>
      <c r="O31" s="226"/>
      <c r="P31" s="226"/>
      <c r="Q31" s="120"/>
      <c r="R31" s="227"/>
      <c r="S31" s="228"/>
      <c r="T31" s="228"/>
      <c r="U31" s="189"/>
    </row>
    <row r="32" spans="1:21" x14ac:dyDescent="0.25">
      <c r="A32" s="95"/>
      <c r="B32" s="220"/>
      <c r="C32" s="221"/>
      <c r="D32" s="221"/>
      <c r="E32" s="172"/>
      <c r="F32" s="173"/>
      <c r="G32" s="173"/>
      <c r="H32" s="222" t="s">
        <v>71</v>
      </c>
      <c r="I32" s="269" t="str">
        <f t="shared" si="4"/>
        <v>/2025</v>
      </c>
      <c r="J32" s="223" t="s">
        <v>26</v>
      </c>
      <c r="K32" s="220"/>
      <c r="L32" s="224"/>
      <c r="M32" s="36"/>
      <c r="N32" s="225"/>
      <c r="O32" s="273"/>
      <c r="P32" s="272"/>
      <c r="Q32" s="120"/>
      <c r="R32" s="227"/>
      <c r="S32" s="228"/>
      <c r="T32" s="228"/>
      <c r="U32" s="189">
        <f t="shared" ref="U32" si="8">IF(K32&lt;&gt;"","",C32)</f>
        <v>0</v>
      </c>
    </row>
    <row r="33" spans="1:21" x14ac:dyDescent="0.25">
      <c r="A33" s="95"/>
      <c r="B33" s="220"/>
      <c r="C33" s="221"/>
      <c r="D33" s="221"/>
      <c r="E33" s="172"/>
      <c r="F33" s="173"/>
      <c r="G33" s="173"/>
      <c r="H33" s="222"/>
      <c r="I33" s="269"/>
      <c r="J33" s="223"/>
      <c r="K33" s="220"/>
      <c r="L33" s="224"/>
      <c r="M33" s="36"/>
      <c r="N33" s="225"/>
      <c r="O33" s="226"/>
      <c r="P33" s="226"/>
      <c r="Q33" s="120"/>
      <c r="R33" s="227"/>
      <c r="S33" s="228"/>
      <c r="T33" s="228"/>
      <c r="U33" s="189"/>
    </row>
    <row r="34" spans="1:21" x14ac:dyDescent="0.25">
      <c r="A34" s="229"/>
      <c r="B34" s="230"/>
      <c r="C34" s="231"/>
      <c r="D34" s="231"/>
      <c r="E34" s="270" t="s">
        <v>73</v>
      </c>
      <c r="F34" s="271">
        <f>SUM(F32:F33)</f>
        <v>0</v>
      </c>
      <c r="G34" s="271">
        <f>SUM(G32:G33)</f>
        <v>0</v>
      </c>
      <c r="H34" s="232"/>
      <c r="I34" s="233"/>
      <c r="J34" s="233"/>
      <c r="K34" s="230"/>
      <c r="L34" s="234"/>
      <c r="M34" s="235"/>
      <c r="N34" s="236"/>
      <c r="O34" s="237"/>
      <c r="P34" s="237"/>
      <c r="Q34" s="238"/>
      <c r="R34" s="239"/>
      <c r="S34" s="240"/>
      <c r="T34" s="240"/>
      <c r="U34" s="241"/>
    </row>
    <row r="35" spans="1:21" x14ac:dyDescent="0.25">
      <c r="A35" s="95"/>
      <c r="B35" s="220"/>
      <c r="C35" s="221"/>
      <c r="D35" s="221"/>
      <c r="E35" s="172"/>
      <c r="F35" s="173"/>
      <c r="G35" s="173"/>
      <c r="H35" s="222"/>
      <c r="I35" s="269"/>
      <c r="J35" s="223"/>
      <c r="K35" s="220"/>
      <c r="L35" s="224"/>
      <c r="M35" s="36"/>
      <c r="N35" s="225"/>
      <c r="O35" s="226"/>
      <c r="P35" s="226"/>
      <c r="Q35" s="120"/>
      <c r="R35" s="227"/>
      <c r="S35" s="228"/>
      <c r="T35" s="228"/>
      <c r="U35" s="189"/>
    </row>
    <row r="36" spans="1:21" x14ac:dyDescent="0.25">
      <c r="A36" s="95"/>
      <c r="B36" s="220"/>
      <c r="C36" s="221"/>
      <c r="D36" s="221"/>
      <c r="E36" s="172"/>
      <c r="F36" s="173"/>
      <c r="G36" s="173"/>
      <c r="H36" s="209" t="s">
        <v>41</v>
      </c>
      <c r="I36" s="269" t="str">
        <f>CONCATENATE(A36,"/",2025)</f>
        <v>/2025</v>
      </c>
      <c r="J36" s="223" t="s">
        <v>26</v>
      </c>
      <c r="K36" s="220"/>
      <c r="L36" s="224"/>
      <c r="M36" s="36"/>
      <c r="N36" s="225"/>
      <c r="O36" s="226"/>
      <c r="P36" s="226"/>
      <c r="Q36" s="120"/>
      <c r="R36" s="227"/>
      <c r="S36" s="228"/>
      <c r="T36" s="228"/>
      <c r="U36" s="189">
        <f t="shared" ref="U36:U47" si="9">IF(K36&lt;&gt;"","",C36)</f>
        <v>0</v>
      </c>
    </row>
    <row r="37" spans="1:21" x14ac:dyDescent="0.25">
      <c r="A37" s="95"/>
      <c r="B37" s="220"/>
      <c r="C37" s="221"/>
      <c r="D37" s="221"/>
      <c r="E37" s="172"/>
      <c r="F37" s="173"/>
      <c r="G37" s="173"/>
      <c r="H37" s="209" t="s">
        <v>41</v>
      </c>
      <c r="I37" s="269" t="str">
        <f>CONCATENATE(A37,"/",2025)</f>
        <v>/2025</v>
      </c>
      <c r="J37" s="223" t="s">
        <v>26</v>
      </c>
      <c r="K37" s="220"/>
      <c r="L37" s="224"/>
      <c r="M37" s="36"/>
      <c r="N37" s="225"/>
      <c r="O37" s="226"/>
      <c r="P37" s="226"/>
      <c r="Q37" s="120"/>
      <c r="R37" s="227"/>
      <c r="S37" s="228"/>
      <c r="T37" s="228"/>
      <c r="U37" s="189">
        <f t="shared" si="9"/>
        <v>0</v>
      </c>
    </row>
    <row r="38" spans="1:21" x14ac:dyDescent="0.25">
      <c r="A38" s="95"/>
      <c r="B38" s="220"/>
      <c r="C38" s="221"/>
      <c r="D38" s="221"/>
      <c r="E38" s="172"/>
      <c r="F38" s="173"/>
      <c r="G38" s="173"/>
      <c r="H38" s="209" t="s">
        <v>41</v>
      </c>
      <c r="I38" s="269" t="str">
        <f>CONCATENATE(A38,"/",2025)</f>
        <v>/2025</v>
      </c>
      <c r="J38" s="223" t="s">
        <v>26</v>
      </c>
      <c r="K38" s="220"/>
      <c r="L38" s="224"/>
      <c r="M38" s="36"/>
      <c r="N38" s="225"/>
      <c r="O38" s="226"/>
      <c r="P38" s="226"/>
      <c r="Q38" s="120"/>
      <c r="R38" s="227"/>
      <c r="S38" s="228"/>
      <c r="T38" s="228"/>
      <c r="U38" s="189">
        <f t="shared" si="9"/>
        <v>0</v>
      </c>
    </row>
    <row r="39" spans="1:21" x14ac:dyDescent="0.25">
      <c r="A39" s="95"/>
      <c r="B39" s="220"/>
      <c r="C39" s="221"/>
      <c r="D39" s="221"/>
      <c r="E39" s="172"/>
      <c r="F39" s="173"/>
      <c r="G39" s="173"/>
      <c r="H39" s="209" t="s">
        <v>41</v>
      </c>
      <c r="I39" s="269" t="str">
        <f>CONCATENATE(A39,"/",2025)</f>
        <v>/2025</v>
      </c>
      <c r="J39" s="223" t="s">
        <v>26</v>
      </c>
      <c r="K39" s="220"/>
      <c r="L39" s="224"/>
      <c r="M39" s="36"/>
      <c r="N39" s="225"/>
      <c r="O39" s="226"/>
      <c r="P39" s="226"/>
      <c r="Q39" s="120"/>
      <c r="R39" s="227"/>
      <c r="S39" s="228"/>
      <c r="T39" s="228"/>
      <c r="U39" s="189">
        <f t="shared" si="9"/>
        <v>0</v>
      </c>
    </row>
    <row r="40" spans="1:21" x14ac:dyDescent="0.25">
      <c r="A40" s="95"/>
      <c r="B40" s="220"/>
      <c r="C40" s="221"/>
      <c r="D40" s="221"/>
      <c r="E40" s="172"/>
      <c r="F40" s="173"/>
      <c r="G40" s="173"/>
      <c r="H40" s="209" t="s">
        <v>41</v>
      </c>
      <c r="I40" s="269" t="str">
        <f>CONCATENATE(A40,"/",2025)</f>
        <v>/2025</v>
      </c>
      <c r="J40" s="223" t="s">
        <v>26</v>
      </c>
      <c r="K40" s="220"/>
      <c r="L40" s="224"/>
      <c r="M40" s="36"/>
      <c r="N40" s="225"/>
      <c r="O40" s="226"/>
      <c r="P40" s="226"/>
      <c r="Q40" s="120"/>
      <c r="R40" s="227"/>
      <c r="S40" s="228"/>
      <c r="T40" s="228"/>
      <c r="U40" s="189">
        <f t="shared" si="9"/>
        <v>0</v>
      </c>
    </row>
    <row r="41" spans="1:21" x14ac:dyDescent="0.25">
      <c r="A41" s="95"/>
      <c r="B41" s="220"/>
      <c r="C41" s="221"/>
      <c r="D41" s="221"/>
      <c r="E41" s="172"/>
      <c r="F41" s="173"/>
      <c r="G41" s="173"/>
      <c r="H41" s="209" t="s">
        <v>41</v>
      </c>
      <c r="I41" s="269" t="str">
        <f t="shared" si="4"/>
        <v>/2025</v>
      </c>
      <c r="J41" s="223" t="s">
        <v>26</v>
      </c>
      <c r="K41" s="220"/>
      <c r="L41" s="224"/>
      <c r="M41" s="36"/>
      <c r="N41" s="225"/>
      <c r="O41" s="226"/>
      <c r="P41" s="226"/>
      <c r="Q41" s="120"/>
      <c r="R41" s="227"/>
      <c r="S41" s="228"/>
      <c r="T41" s="228"/>
      <c r="U41" s="189">
        <f t="shared" si="9"/>
        <v>0</v>
      </c>
    </row>
    <row r="42" spans="1:21" x14ac:dyDescent="0.25">
      <c r="A42" s="95"/>
      <c r="B42" s="220"/>
      <c r="C42" s="221"/>
      <c r="D42" s="221"/>
      <c r="E42" s="172"/>
      <c r="F42" s="173"/>
      <c r="G42" s="173"/>
      <c r="H42" s="209" t="s">
        <v>41</v>
      </c>
      <c r="I42" s="269" t="str">
        <f t="shared" si="4"/>
        <v>/2025</v>
      </c>
      <c r="J42" s="223" t="s">
        <v>26</v>
      </c>
      <c r="K42" s="220"/>
      <c r="L42" s="224"/>
      <c r="M42" s="36"/>
      <c r="N42" s="225"/>
      <c r="O42" s="226"/>
      <c r="P42" s="226"/>
      <c r="Q42" s="120"/>
      <c r="R42" s="227"/>
      <c r="S42" s="228"/>
      <c r="T42" s="228"/>
      <c r="U42" s="189">
        <f t="shared" si="9"/>
        <v>0</v>
      </c>
    </row>
    <row r="43" spans="1:21" x14ac:dyDescent="0.25">
      <c r="A43" s="95"/>
      <c r="B43" s="220"/>
      <c r="C43" s="221"/>
      <c r="D43" s="221"/>
      <c r="E43" s="172"/>
      <c r="F43" s="173"/>
      <c r="G43" s="173"/>
      <c r="H43" s="209" t="s">
        <v>41</v>
      </c>
      <c r="I43" s="269" t="str">
        <f t="shared" si="4"/>
        <v>/2025</v>
      </c>
      <c r="J43" s="223" t="s">
        <v>26</v>
      </c>
      <c r="K43" s="220"/>
      <c r="L43" s="224"/>
      <c r="M43" s="36"/>
      <c r="N43" s="225"/>
      <c r="O43" s="226"/>
      <c r="P43" s="226"/>
      <c r="Q43" s="120"/>
      <c r="R43" s="227"/>
      <c r="S43" s="228"/>
      <c r="T43" s="228"/>
      <c r="U43" s="189">
        <f t="shared" si="9"/>
        <v>0</v>
      </c>
    </row>
    <row r="44" spans="1:21" x14ac:dyDescent="0.25">
      <c r="A44" s="95"/>
      <c r="B44" s="220"/>
      <c r="C44" s="221"/>
      <c r="D44" s="221"/>
      <c r="E44" s="172"/>
      <c r="F44" s="173"/>
      <c r="G44" s="173"/>
      <c r="H44" s="209" t="s">
        <v>41</v>
      </c>
      <c r="I44" s="269" t="str">
        <f t="shared" si="4"/>
        <v>/2025</v>
      </c>
      <c r="J44" s="223" t="s">
        <v>26</v>
      </c>
      <c r="K44" s="220"/>
      <c r="L44" s="224"/>
      <c r="M44" s="36"/>
      <c r="N44" s="225"/>
      <c r="O44" s="226"/>
      <c r="P44" s="226"/>
      <c r="Q44" s="120"/>
      <c r="R44" s="227"/>
      <c r="S44" s="228"/>
      <c r="T44" s="228"/>
      <c r="U44" s="189">
        <f t="shared" si="9"/>
        <v>0</v>
      </c>
    </row>
    <row r="45" spans="1:21" x14ac:dyDescent="0.25">
      <c r="A45" s="95"/>
      <c r="B45" s="220"/>
      <c r="C45" s="221"/>
      <c r="D45" s="221"/>
      <c r="E45" s="172"/>
      <c r="F45" s="173"/>
      <c r="G45" s="173"/>
      <c r="H45" s="209" t="s">
        <v>41</v>
      </c>
      <c r="I45" s="269" t="str">
        <f t="shared" si="4"/>
        <v>/2025</v>
      </c>
      <c r="J45" s="223" t="s">
        <v>26</v>
      </c>
      <c r="K45" s="220"/>
      <c r="L45" s="224"/>
      <c r="M45" s="36"/>
      <c r="N45" s="225"/>
      <c r="O45" s="226"/>
      <c r="P45" s="226"/>
      <c r="Q45" s="120"/>
      <c r="R45" s="227"/>
      <c r="S45" s="228"/>
      <c r="T45" s="228"/>
      <c r="U45" s="189">
        <f t="shared" si="9"/>
        <v>0</v>
      </c>
    </row>
    <row r="46" spans="1:21" x14ac:dyDescent="0.25">
      <c r="A46" s="95"/>
      <c r="B46" s="220"/>
      <c r="C46" s="221"/>
      <c r="D46" s="221"/>
      <c r="E46" s="172"/>
      <c r="F46" s="173"/>
      <c r="G46" s="173"/>
      <c r="H46" s="209" t="s">
        <v>41</v>
      </c>
      <c r="I46" s="269" t="str">
        <f t="shared" si="4"/>
        <v>/2025</v>
      </c>
      <c r="J46" s="223" t="s">
        <v>26</v>
      </c>
      <c r="K46" s="220"/>
      <c r="L46" s="224"/>
      <c r="M46" s="36"/>
      <c r="N46" s="225"/>
      <c r="O46" s="226"/>
      <c r="P46" s="226"/>
      <c r="Q46" s="120"/>
      <c r="R46" s="227"/>
      <c r="S46" s="228"/>
      <c r="T46" s="228"/>
      <c r="U46" s="189">
        <f t="shared" si="9"/>
        <v>0</v>
      </c>
    </row>
    <row r="47" spans="1:21" x14ac:dyDescent="0.25">
      <c r="A47" s="95"/>
      <c r="B47" s="220"/>
      <c r="C47" s="221"/>
      <c r="D47" s="221"/>
      <c r="E47" s="172"/>
      <c r="F47" s="173"/>
      <c r="G47" s="173"/>
      <c r="H47" s="209" t="s">
        <v>41</v>
      </c>
      <c r="I47" s="269" t="str">
        <f t="shared" si="4"/>
        <v>/2025</v>
      </c>
      <c r="J47" s="223" t="s">
        <v>26</v>
      </c>
      <c r="K47" s="220"/>
      <c r="L47" s="224"/>
      <c r="M47" s="36"/>
      <c r="N47" s="225"/>
      <c r="O47" s="226"/>
      <c r="P47" s="226"/>
      <c r="Q47" s="120"/>
      <c r="R47" s="227"/>
      <c r="S47" s="228"/>
      <c r="T47" s="228"/>
      <c r="U47" s="189">
        <f t="shared" si="9"/>
        <v>0</v>
      </c>
    </row>
    <row r="48" spans="1:21" x14ac:dyDescent="0.25">
      <c r="A48" s="95"/>
      <c r="B48" s="220"/>
      <c r="C48" s="221"/>
      <c r="D48" s="221"/>
      <c r="E48" s="172"/>
      <c r="F48" s="173"/>
      <c r="G48" s="173"/>
      <c r="H48" s="222"/>
      <c r="I48" s="269"/>
      <c r="J48" s="223"/>
      <c r="K48" s="220"/>
      <c r="L48" s="224"/>
      <c r="M48" s="36"/>
      <c r="N48" s="225"/>
      <c r="O48" s="226"/>
      <c r="P48" s="226"/>
      <c r="Q48" s="120"/>
      <c r="R48" s="227"/>
      <c r="S48" s="228"/>
      <c r="T48" s="228"/>
      <c r="U48" s="189"/>
    </row>
    <row r="49" spans="1:21" x14ac:dyDescent="0.25">
      <c r="A49" s="95"/>
      <c r="B49" s="220"/>
      <c r="C49" s="221"/>
      <c r="D49" s="244"/>
      <c r="E49" s="270" t="s">
        <v>73</v>
      </c>
      <c r="F49" s="271">
        <f>SUM(F36:F48)</f>
        <v>0</v>
      </c>
      <c r="G49" s="271">
        <f>SUM(G32:G48)</f>
        <v>0</v>
      </c>
      <c r="H49" s="222"/>
      <c r="I49" s="269"/>
      <c r="J49" s="223"/>
      <c r="K49" s="220"/>
      <c r="L49" s="224"/>
      <c r="M49" s="36"/>
      <c r="N49" s="225"/>
      <c r="O49" s="226"/>
      <c r="P49" s="226"/>
      <c r="Q49" s="120"/>
      <c r="R49" s="227"/>
      <c r="S49" s="228"/>
      <c r="T49" s="228"/>
      <c r="U49" s="189"/>
    </row>
    <row r="50" spans="1:21" x14ac:dyDescent="0.25">
      <c r="A50" s="95"/>
      <c r="B50" s="220"/>
      <c r="C50" s="221"/>
      <c r="D50" s="221"/>
      <c r="E50" s="172"/>
      <c r="F50" s="173"/>
      <c r="G50" s="173"/>
      <c r="H50" s="222"/>
      <c r="I50" s="269"/>
      <c r="J50" s="223"/>
      <c r="K50" s="220"/>
      <c r="L50" s="224"/>
      <c r="M50" s="36"/>
      <c r="N50" s="225"/>
      <c r="O50" s="226"/>
      <c r="P50" s="226"/>
      <c r="Q50" s="120"/>
      <c r="R50" s="227"/>
      <c r="S50" s="228"/>
      <c r="T50" s="228"/>
      <c r="U50" s="189"/>
    </row>
    <row r="51" spans="1:21" x14ac:dyDescent="0.25">
      <c r="A51" s="95"/>
      <c r="B51" s="220"/>
      <c r="C51" s="221"/>
      <c r="D51" s="221"/>
      <c r="E51" s="172"/>
      <c r="F51" s="173"/>
      <c r="G51" s="173"/>
      <c r="H51" s="222" t="s">
        <v>71</v>
      </c>
      <c r="I51" s="269" t="str">
        <f>CONCATENATE(A51,"/",2025)</f>
        <v>/2025</v>
      </c>
      <c r="J51" s="223"/>
      <c r="K51" s="220"/>
      <c r="L51" s="224"/>
      <c r="M51" s="36"/>
      <c r="N51" s="225"/>
      <c r="O51" s="226"/>
      <c r="P51" s="226"/>
      <c r="Q51" s="120"/>
      <c r="R51" s="227"/>
      <c r="S51" s="228"/>
      <c r="T51" s="228"/>
      <c r="U51" s="189">
        <f>IF(K51&lt;&gt;"","",F51)</f>
        <v>0</v>
      </c>
    </row>
    <row r="52" spans="1:21" x14ac:dyDescent="0.25">
      <c r="A52" s="254"/>
      <c r="B52" s="255"/>
      <c r="C52" s="256"/>
      <c r="D52" s="256"/>
      <c r="E52" s="190"/>
      <c r="F52" s="191"/>
      <c r="G52" s="191"/>
      <c r="H52" s="257"/>
      <c r="I52" s="258"/>
      <c r="J52" s="259"/>
      <c r="K52" s="260"/>
      <c r="L52" s="261"/>
      <c r="M52" s="262"/>
      <c r="N52" s="263"/>
      <c r="O52" s="264"/>
      <c r="P52" s="264"/>
      <c r="Q52" s="265"/>
      <c r="R52" s="266"/>
      <c r="S52" s="267"/>
      <c r="T52" s="267"/>
      <c r="U52" s="268"/>
    </row>
    <row r="53" spans="1:21" x14ac:dyDescent="0.25">
      <c r="A53" s="176"/>
      <c r="B53" s="177"/>
      <c r="C53" s="178"/>
      <c r="D53" s="274"/>
      <c r="E53" s="270" t="s">
        <v>74</v>
      </c>
      <c r="F53" s="271">
        <f>F49+F34+F30+F26+F19+F10</f>
        <v>0</v>
      </c>
      <c r="G53" s="271">
        <f>G51+G49+G34+G30+G26+G19+G10</f>
        <v>0</v>
      </c>
      <c r="H53" s="179"/>
      <c r="M53" s="180">
        <f t="shared" ref="M53:U53" si="10">SUM(M4:M52)</f>
        <v>0</v>
      </c>
      <c r="N53" s="180">
        <f t="shared" si="10"/>
        <v>0</v>
      </c>
      <c r="O53" s="180">
        <f t="shared" si="10"/>
        <v>0</v>
      </c>
      <c r="P53" s="180">
        <f t="shared" si="10"/>
        <v>0</v>
      </c>
      <c r="Q53" s="180">
        <f t="shared" si="10"/>
        <v>0</v>
      </c>
      <c r="R53" s="180">
        <f t="shared" si="10"/>
        <v>0</v>
      </c>
      <c r="S53" s="180">
        <f t="shared" si="10"/>
        <v>0</v>
      </c>
      <c r="T53" s="180">
        <f t="shared" si="10"/>
        <v>0</v>
      </c>
      <c r="U53" s="180">
        <f t="shared" si="10"/>
        <v>0</v>
      </c>
    </row>
    <row r="54" spans="1:21" ht="17.25" x14ac:dyDescent="0.25">
      <c r="A54" s="100"/>
      <c r="B54" s="168"/>
      <c r="C54" s="103"/>
      <c r="D54" s="103"/>
      <c r="L54" s="85" t="s">
        <v>44</v>
      </c>
      <c r="M54" s="162">
        <f>M53-N53</f>
        <v>0</v>
      </c>
      <c r="O54" s="163">
        <f>O53-P53</f>
        <v>0</v>
      </c>
      <c r="Q54" s="164">
        <f>Q53</f>
        <v>0</v>
      </c>
      <c r="S54" s="165">
        <f>S53-T53</f>
        <v>0</v>
      </c>
    </row>
    <row r="55" spans="1:21" x14ac:dyDescent="0.25">
      <c r="A55" s="100"/>
      <c r="B55" s="309"/>
      <c r="C55" s="309"/>
      <c r="F55" s="163"/>
      <c r="G55" s="163"/>
      <c r="L55" s="52" t="s">
        <v>22</v>
      </c>
      <c r="M55" s="89">
        <f>N53+O55</f>
        <v>0</v>
      </c>
      <c r="O55" s="89">
        <f>P53</f>
        <v>0</v>
      </c>
      <c r="P55" s="28" t="s">
        <v>23</v>
      </c>
      <c r="Q55" s="163">
        <f>R53</f>
        <v>0</v>
      </c>
    </row>
    <row r="56" spans="1:21" ht="17.25" x14ac:dyDescent="0.25">
      <c r="A56" s="100"/>
      <c r="L56" s="85" t="s">
        <v>24</v>
      </c>
      <c r="M56" s="162">
        <f>M55/1.2</f>
        <v>0</v>
      </c>
      <c r="N56" s="162"/>
      <c r="O56" s="162">
        <f>O55/1.2</f>
        <v>0</v>
      </c>
    </row>
    <row r="57" spans="1:21" ht="18" thickBot="1" x14ac:dyDescent="0.3">
      <c r="A57" s="100"/>
      <c r="L57" s="52" t="s">
        <v>25</v>
      </c>
      <c r="M57" s="169">
        <f>M56*20/100</f>
        <v>0</v>
      </c>
      <c r="N57" s="169"/>
      <c r="O57" s="169">
        <f t="shared" ref="O57" si="11">O56*20/100</f>
        <v>0</v>
      </c>
      <c r="P57" s="170"/>
    </row>
    <row r="58" spans="1:21" ht="19.5" thickTop="1" x14ac:dyDescent="0.25">
      <c r="A58" s="100"/>
      <c r="B58" s="312" t="s">
        <v>83</v>
      </c>
      <c r="C58" s="313"/>
      <c r="D58" s="314"/>
      <c r="F58" s="163"/>
      <c r="L58" s="85" t="s">
        <v>75</v>
      </c>
      <c r="M58" s="162">
        <f>M56+Q55+S55</f>
        <v>0</v>
      </c>
    </row>
    <row r="59" spans="1:21" ht="17.25" x14ac:dyDescent="0.25">
      <c r="B59" s="275"/>
      <c r="C59" s="276"/>
      <c r="D59" s="277"/>
      <c r="L59" s="85"/>
      <c r="M59" s="162"/>
    </row>
    <row r="60" spans="1:21" ht="17.25" x14ac:dyDescent="0.25">
      <c r="B60" s="278">
        <v>607090</v>
      </c>
      <c r="C60" s="280" t="s">
        <v>78</v>
      </c>
      <c r="D60" s="294">
        <f>SUMIF(H5:H52,"Lot Or  18 K - 18 K (750/1000)",F5:F52)</f>
        <v>0</v>
      </c>
      <c r="E60" s="296" t="s">
        <v>84</v>
      </c>
      <c r="L60" s="85"/>
      <c r="M60" s="162"/>
    </row>
    <row r="61" spans="1:21" ht="17.25" x14ac:dyDescent="0.25">
      <c r="B61" s="278">
        <v>607190</v>
      </c>
      <c r="C61" s="280" t="s">
        <v>79</v>
      </c>
      <c r="D61" s="294">
        <f>SUMIF(H4:H51,"Lot Argent",F4:F51)</f>
        <v>0</v>
      </c>
      <c r="E61" s="295">
        <f>SUM(D60:D61)</f>
        <v>0</v>
      </c>
      <c r="L61" s="85"/>
      <c r="M61" s="162"/>
    </row>
    <row r="62" spans="1:21" x14ac:dyDescent="0.25">
      <c r="B62" s="278"/>
      <c r="C62" s="280"/>
      <c r="D62" s="283"/>
      <c r="E62" s="297" t="s">
        <v>85</v>
      </c>
      <c r="H62"/>
      <c r="I62"/>
      <c r="K62"/>
      <c r="L62"/>
      <c r="M62"/>
      <c r="N62"/>
      <c r="O62"/>
      <c r="P62"/>
      <c r="Q62"/>
      <c r="R62"/>
      <c r="S62"/>
      <c r="T62"/>
      <c r="U62"/>
    </row>
    <row r="63" spans="1:21" x14ac:dyDescent="0.25">
      <c r="B63" s="278">
        <v>707090</v>
      </c>
      <c r="C63" s="280" t="s">
        <v>80</v>
      </c>
      <c r="D63" s="294">
        <f>Q53</f>
        <v>0</v>
      </c>
      <c r="E63" s="299">
        <f>D63-D60</f>
        <v>0</v>
      </c>
      <c r="H63"/>
      <c r="I63"/>
      <c r="K63"/>
      <c r="L63"/>
      <c r="M63"/>
      <c r="N63"/>
      <c r="O63"/>
      <c r="P63"/>
      <c r="Q63"/>
      <c r="R63"/>
      <c r="S63"/>
      <c r="T63"/>
      <c r="U63"/>
    </row>
    <row r="64" spans="1:21" x14ac:dyDescent="0.25">
      <c r="B64" s="278">
        <v>707100</v>
      </c>
      <c r="C64" s="280" t="s">
        <v>81</v>
      </c>
      <c r="D64" s="294">
        <f>O53-P53</f>
        <v>0</v>
      </c>
      <c r="E64" s="300"/>
      <c r="F64" s="308" t="s">
        <v>92</v>
      </c>
      <c r="H64"/>
      <c r="I64"/>
      <c r="K64"/>
      <c r="L64"/>
      <c r="M64"/>
      <c r="N64"/>
      <c r="O64"/>
      <c r="P64"/>
      <c r="Q64"/>
      <c r="R64"/>
      <c r="S64"/>
      <c r="T64"/>
      <c r="U64"/>
    </row>
    <row r="65" spans="2:21" ht="15.75" thickBot="1" x14ac:dyDescent="0.3">
      <c r="B65" s="279">
        <v>701190</v>
      </c>
      <c r="C65" s="281" t="s">
        <v>82</v>
      </c>
      <c r="D65" s="298">
        <f>ROUND(P53/1.2,2)</f>
        <v>0</v>
      </c>
      <c r="E65" s="295">
        <f>D65</f>
        <v>0</v>
      </c>
      <c r="F65" s="307">
        <f>ROUND(E65*0.2,2)</f>
        <v>0</v>
      </c>
      <c r="H65"/>
      <c r="I65"/>
      <c r="K65"/>
      <c r="L65"/>
      <c r="M65"/>
      <c r="N65"/>
      <c r="O65"/>
      <c r="P65"/>
      <c r="Q65"/>
      <c r="R65"/>
      <c r="S65"/>
      <c r="T65"/>
      <c r="U65"/>
    </row>
    <row r="66" spans="2:21" ht="15.75" thickTop="1" x14ac:dyDescent="0.25">
      <c r="C66" s="305" t="s">
        <v>90</v>
      </c>
      <c r="D66" s="306">
        <f>SUM(D63:D65)</f>
        <v>0</v>
      </c>
      <c r="H66"/>
      <c r="I66"/>
      <c r="K66"/>
      <c r="L66"/>
      <c r="M66"/>
      <c r="N66"/>
      <c r="O66"/>
      <c r="P66"/>
      <c r="Q66"/>
      <c r="R66"/>
      <c r="S66"/>
      <c r="T66"/>
      <c r="U66"/>
    </row>
    <row r="67" spans="2:21" x14ac:dyDescent="0.25">
      <c r="D67" s="304" t="s">
        <v>86</v>
      </c>
      <c r="E67" s="301">
        <f>SUM(E63:E65)</f>
        <v>0</v>
      </c>
      <c r="F67" s="303" t="e">
        <f>E67/SUM(D63:D65)</f>
        <v>#DIV/0!</v>
      </c>
      <c r="H67"/>
      <c r="I67"/>
      <c r="K67"/>
      <c r="L67"/>
      <c r="M67"/>
      <c r="N67"/>
      <c r="O67"/>
      <c r="P67"/>
      <c r="Q67"/>
      <c r="R67"/>
      <c r="S67"/>
      <c r="T67"/>
      <c r="U67"/>
    </row>
    <row r="68" spans="2:21" x14ac:dyDescent="0.25">
      <c r="H68"/>
      <c r="I68"/>
      <c r="K68"/>
      <c r="L68"/>
      <c r="M68"/>
      <c r="N68"/>
      <c r="O68"/>
      <c r="P68"/>
      <c r="Q68"/>
      <c r="R68"/>
      <c r="S68"/>
      <c r="T68"/>
      <c r="U68"/>
    </row>
    <row r="69" spans="2:21" x14ac:dyDescent="0.25">
      <c r="H69"/>
      <c r="I69"/>
      <c r="K69"/>
      <c r="L69"/>
      <c r="M69"/>
      <c r="N69"/>
      <c r="O69"/>
      <c r="P69"/>
      <c r="Q69"/>
      <c r="R69"/>
      <c r="S69"/>
      <c r="T69"/>
      <c r="U69"/>
    </row>
    <row r="70" spans="2:21" x14ac:dyDescent="0.25">
      <c r="H70"/>
      <c r="I70"/>
      <c r="K70"/>
      <c r="L70"/>
      <c r="M70"/>
      <c r="N70"/>
      <c r="O70"/>
      <c r="P70"/>
      <c r="Q70"/>
      <c r="R70"/>
      <c r="S70"/>
      <c r="T70"/>
      <c r="U70"/>
    </row>
    <row r="71" spans="2:21" ht="15.75" thickBot="1" x14ac:dyDescent="0.3">
      <c r="H71"/>
      <c r="I71"/>
      <c r="K71"/>
      <c r="L71"/>
      <c r="M71"/>
      <c r="N71"/>
      <c r="O71"/>
      <c r="P71"/>
      <c r="Q71"/>
      <c r="R71"/>
      <c r="S71"/>
      <c r="T71"/>
      <c r="U71"/>
    </row>
    <row r="72" spans="2:21" ht="19.5" thickTop="1" x14ac:dyDescent="0.25">
      <c r="B72" s="312" t="s">
        <v>87</v>
      </c>
      <c r="C72" s="313"/>
      <c r="D72" s="314"/>
      <c r="H72"/>
      <c r="I72"/>
      <c r="K72"/>
      <c r="L72"/>
      <c r="M72"/>
      <c r="N72"/>
      <c r="O72"/>
      <c r="P72"/>
      <c r="Q72"/>
      <c r="R72"/>
      <c r="S72"/>
      <c r="T72"/>
      <c r="U72"/>
    </row>
    <row r="73" spans="2:21" x14ac:dyDescent="0.25">
      <c r="B73" s="275"/>
      <c r="C73" s="276"/>
      <c r="D73" s="277"/>
      <c r="H73"/>
      <c r="I73"/>
      <c r="K73"/>
      <c r="L73"/>
      <c r="M73"/>
      <c r="N73"/>
      <c r="O73"/>
      <c r="P73"/>
      <c r="Q73"/>
      <c r="R73"/>
      <c r="S73"/>
      <c r="T73"/>
      <c r="U73"/>
    </row>
    <row r="74" spans="2:21" x14ac:dyDescent="0.25">
      <c r="B74" s="278">
        <v>607090</v>
      </c>
      <c r="C74" s="280" t="s">
        <v>78</v>
      </c>
      <c r="D74" s="294">
        <f>D60+'10-2025'!D74</f>
        <v>13215</v>
      </c>
      <c r="E74" s="296" t="s">
        <v>84</v>
      </c>
      <c r="H74"/>
      <c r="I74"/>
      <c r="K74"/>
      <c r="L74"/>
      <c r="M74"/>
      <c r="N74"/>
      <c r="O74"/>
      <c r="P74"/>
      <c r="Q74"/>
      <c r="R74"/>
      <c r="S74"/>
      <c r="T74"/>
      <c r="U74"/>
    </row>
    <row r="75" spans="2:21" x14ac:dyDescent="0.25">
      <c r="B75" s="278">
        <v>607190</v>
      </c>
      <c r="C75" s="280" t="s">
        <v>79</v>
      </c>
      <c r="D75" s="294">
        <f>D61+'10-2025'!D75</f>
        <v>640</v>
      </c>
      <c r="E75" s="295">
        <f>D74+D75</f>
        <v>13855</v>
      </c>
      <c r="H75"/>
      <c r="I75"/>
      <c r="K75"/>
      <c r="L75"/>
      <c r="M75"/>
      <c r="N75"/>
      <c r="O75"/>
      <c r="P75"/>
      <c r="Q75"/>
      <c r="R75"/>
      <c r="S75"/>
      <c r="T75"/>
      <c r="U75"/>
    </row>
    <row r="76" spans="2:21" x14ac:dyDescent="0.25">
      <c r="B76" s="278"/>
      <c r="C76" s="280"/>
      <c r="D76" s="283"/>
      <c r="E76" s="297" t="s">
        <v>85</v>
      </c>
      <c r="H76"/>
      <c r="I76"/>
      <c r="K76"/>
      <c r="L76"/>
      <c r="M76"/>
      <c r="N76"/>
      <c r="O76"/>
      <c r="P76"/>
      <c r="Q76"/>
      <c r="R76"/>
      <c r="S76"/>
      <c r="T76"/>
      <c r="U76"/>
    </row>
    <row r="77" spans="2:21" x14ac:dyDescent="0.25">
      <c r="B77" s="278">
        <v>707090</v>
      </c>
      <c r="C77" s="280" t="s">
        <v>80</v>
      </c>
      <c r="D77" s="294">
        <f>D63+'10-2025'!D77</f>
        <v>29561</v>
      </c>
      <c r="E77" s="299">
        <f>D77-D74</f>
        <v>16346</v>
      </c>
      <c r="H77"/>
      <c r="I77"/>
      <c r="K77"/>
      <c r="L77"/>
      <c r="M77"/>
      <c r="N77"/>
      <c r="O77"/>
      <c r="P77"/>
      <c r="Q77"/>
      <c r="R77"/>
      <c r="S77"/>
      <c r="T77"/>
      <c r="U77"/>
    </row>
    <row r="78" spans="2:21" x14ac:dyDescent="0.25">
      <c r="B78" s="278">
        <v>707100</v>
      </c>
      <c r="C78" s="280" t="s">
        <v>81</v>
      </c>
      <c r="D78" s="294">
        <f>D64+'10-2025'!D78</f>
        <v>540</v>
      </c>
      <c r="E78" s="300"/>
      <c r="H78"/>
      <c r="I78"/>
      <c r="K78"/>
      <c r="L78"/>
      <c r="M78"/>
      <c r="N78"/>
      <c r="O78"/>
      <c r="P78"/>
      <c r="Q78"/>
      <c r="R78"/>
      <c r="S78"/>
      <c r="T78"/>
      <c r="U78"/>
    </row>
    <row r="79" spans="2:21" ht="15.75" thickBot="1" x14ac:dyDescent="0.3">
      <c r="B79" s="279">
        <v>701190</v>
      </c>
      <c r="C79" s="281" t="s">
        <v>82</v>
      </c>
      <c r="D79" s="294">
        <f>D65+'10-2025'!D79</f>
        <v>191.67</v>
      </c>
      <c r="E79" s="295">
        <f>D79</f>
        <v>191.67</v>
      </c>
      <c r="H79"/>
      <c r="I79"/>
      <c r="K79"/>
      <c r="L79"/>
      <c r="M79"/>
      <c r="N79"/>
      <c r="O79"/>
      <c r="P79"/>
      <c r="Q79"/>
      <c r="R79"/>
      <c r="S79"/>
      <c r="T79"/>
      <c r="U79"/>
    </row>
    <row r="80" spans="2:21" ht="15.75" thickTop="1" x14ac:dyDescent="0.25">
      <c r="C80" s="305" t="s">
        <v>91</v>
      </c>
      <c r="D80" s="306">
        <f>SUM(D77:D79)</f>
        <v>30292.67</v>
      </c>
      <c r="H80"/>
      <c r="I80"/>
      <c r="K80"/>
      <c r="L80"/>
      <c r="M80"/>
      <c r="N80"/>
      <c r="O80"/>
      <c r="P80"/>
      <c r="Q80"/>
      <c r="R80"/>
      <c r="S80"/>
      <c r="T80"/>
      <c r="U80"/>
    </row>
    <row r="81" spans="4:21" x14ac:dyDescent="0.25">
      <c r="D81" s="302" t="s">
        <v>86</v>
      </c>
      <c r="E81" s="301">
        <f>SUM(E77:E79)</f>
        <v>16537.669999999998</v>
      </c>
      <c r="F81" s="303">
        <f>E81/SUM(D77:D79)</f>
        <v>0.54592975792493692</v>
      </c>
      <c r="H81"/>
      <c r="I81"/>
      <c r="K81"/>
      <c r="L81"/>
      <c r="M81"/>
      <c r="N81"/>
      <c r="O81"/>
      <c r="P81"/>
      <c r="Q81"/>
      <c r="R81"/>
      <c r="S81"/>
      <c r="T81"/>
      <c r="U81"/>
    </row>
    <row r="82" spans="4:21" x14ac:dyDescent="0.25">
      <c r="H82"/>
      <c r="I82"/>
      <c r="K82"/>
      <c r="L82"/>
      <c r="M82"/>
      <c r="N82"/>
      <c r="O82"/>
      <c r="P82"/>
      <c r="Q82"/>
      <c r="R82"/>
      <c r="S82"/>
      <c r="T82"/>
      <c r="U82"/>
    </row>
    <row r="83" spans="4:21" x14ac:dyDescent="0.25">
      <c r="H83"/>
      <c r="I83"/>
      <c r="K83"/>
      <c r="L83"/>
      <c r="M83"/>
      <c r="N83"/>
      <c r="O83"/>
      <c r="P83"/>
      <c r="Q83"/>
      <c r="R83"/>
      <c r="S83"/>
      <c r="T83"/>
      <c r="U83"/>
    </row>
    <row r="84" spans="4:21" x14ac:dyDescent="0.25">
      <c r="H84"/>
      <c r="I84"/>
      <c r="K84"/>
      <c r="L84"/>
      <c r="M84"/>
      <c r="N84"/>
      <c r="O84"/>
      <c r="P84"/>
      <c r="Q84"/>
      <c r="R84"/>
      <c r="S84"/>
      <c r="T84"/>
      <c r="U84"/>
    </row>
    <row r="85" spans="4:21" x14ac:dyDescent="0.25">
      <c r="H85"/>
      <c r="I85"/>
      <c r="K85"/>
      <c r="L85"/>
      <c r="M85"/>
      <c r="N85"/>
      <c r="O85"/>
      <c r="P85"/>
      <c r="Q85"/>
      <c r="R85"/>
      <c r="S85"/>
      <c r="T85"/>
      <c r="U85"/>
    </row>
    <row r="86" spans="4:21" x14ac:dyDescent="0.25">
      <c r="H86"/>
      <c r="I86"/>
      <c r="K86"/>
      <c r="L86"/>
      <c r="M86"/>
      <c r="N86"/>
      <c r="O86"/>
      <c r="P86"/>
      <c r="Q86"/>
      <c r="R86"/>
      <c r="S86"/>
      <c r="T86"/>
      <c r="U86"/>
    </row>
    <row r="87" spans="4:21" x14ac:dyDescent="0.25">
      <c r="H87"/>
      <c r="I87"/>
      <c r="K87"/>
      <c r="L87"/>
      <c r="M87"/>
      <c r="N87"/>
      <c r="O87"/>
      <c r="P87"/>
      <c r="Q87"/>
      <c r="R87"/>
      <c r="S87"/>
      <c r="T87"/>
      <c r="U87"/>
    </row>
    <row r="88" spans="4:21" x14ac:dyDescent="0.25">
      <c r="H88"/>
      <c r="I88"/>
      <c r="K88"/>
      <c r="L88"/>
      <c r="M88"/>
      <c r="N88"/>
      <c r="O88"/>
      <c r="P88"/>
      <c r="Q88"/>
      <c r="R88"/>
      <c r="S88"/>
      <c r="T88"/>
      <c r="U88"/>
    </row>
    <row r="89" spans="4:21" x14ac:dyDescent="0.25">
      <c r="H89"/>
      <c r="I89"/>
      <c r="K89"/>
      <c r="L89"/>
      <c r="M89"/>
      <c r="N89"/>
      <c r="O89"/>
      <c r="P89"/>
      <c r="Q89"/>
      <c r="R89"/>
      <c r="S89"/>
      <c r="T89"/>
      <c r="U89"/>
    </row>
    <row r="90" spans="4:21" x14ac:dyDescent="0.25">
      <c r="H90"/>
      <c r="I90"/>
      <c r="K90"/>
      <c r="L90"/>
      <c r="M90"/>
      <c r="N90"/>
      <c r="O90"/>
      <c r="P90"/>
      <c r="Q90"/>
      <c r="R90"/>
      <c r="S90"/>
      <c r="T90"/>
      <c r="U90"/>
    </row>
    <row r="91" spans="4:21" x14ac:dyDescent="0.25">
      <c r="H91"/>
      <c r="I91"/>
      <c r="K91"/>
      <c r="L91"/>
      <c r="M91"/>
      <c r="N91"/>
      <c r="O91"/>
      <c r="P91"/>
      <c r="Q91"/>
      <c r="R91"/>
      <c r="S91"/>
      <c r="T91"/>
      <c r="U91"/>
    </row>
    <row r="92" spans="4:21" x14ac:dyDescent="0.25">
      <c r="H92"/>
      <c r="I92"/>
      <c r="K92"/>
      <c r="L92"/>
      <c r="M92"/>
      <c r="N92"/>
      <c r="O92"/>
      <c r="P92"/>
      <c r="Q92"/>
      <c r="R92"/>
      <c r="S92"/>
      <c r="T92"/>
      <c r="U92"/>
    </row>
  </sheetData>
  <mergeCells count="6">
    <mergeCell ref="B72:D72"/>
    <mergeCell ref="M2:N2"/>
    <mergeCell ref="O2:P2"/>
    <mergeCell ref="Q2:R2"/>
    <mergeCell ref="B55:C55"/>
    <mergeCell ref="B58:D58"/>
  </mergeCells>
  <dataValidations count="1">
    <dataValidation type="list" allowBlank="1" showInputMessage="1" showErrorMessage="1" sqref="J5:J51" xr:uid="{00000000-0002-0000-0200-000000000000}">
      <formula1>Mode</formula1>
    </dataValidation>
  </dataValidations>
  <pageMargins left="0.7" right="0.7" top="0.75" bottom="0.75" header="0.3" footer="0.3"/>
  <pageSetup paperSize="9" scale="42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U92"/>
  <sheetViews>
    <sheetView topLeftCell="A48" zoomScaleNormal="100" workbookViewId="0">
      <selection activeCell="F64" sqref="F64:F65"/>
    </sheetView>
  </sheetViews>
  <sheetFormatPr baseColWidth="10" defaultColWidth="10.42578125" defaultRowHeight="15" x14ac:dyDescent="0.25"/>
  <cols>
    <col min="1" max="1" width="14.140625" style="99" bestFit="1" customWidth="1"/>
    <col min="2" max="2" width="14.85546875" style="19" customWidth="1"/>
    <col min="3" max="3" width="23.28515625" style="19" bestFit="1" customWidth="1"/>
    <col min="4" max="5" width="15" style="19" customWidth="1"/>
    <col min="6" max="6" width="15" style="28" customWidth="1"/>
    <col min="7" max="7" width="7.42578125" style="28" bestFit="1" customWidth="1"/>
    <col min="8" max="8" width="37" style="28" customWidth="1"/>
    <col min="9" max="9" width="9.85546875" style="8" customWidth="1"/>
    <col min="10" max="10" width="13.140625" customWidth="1"/>
    <col min="11" max="11" width="14.85546875" style="19" customWidth="1"/>
    <col min="12" max="12" width="17.85546875" style="28" customWidth="1"/>
    <col min="13" max="13" width="14.7109375" style="28" customWidth="1"/>
    <col min="14" max="16" width="14.42578125" style="28" customWidth="1"/>
    <col min="17" max="17" width="15.7109375" style="163" customWidth="1"/>
    <col min="18" max="18" width="15.7109375" style="28" customWidth="1"/>
    <col min="19" max="19" width="17.28515625" style="28" customWidth="1"/>
    <col min="20" max="20" width="14.42578125" style="28" customWidth="1"/>
    <col min="21" max="21" width="15.85546875" style="28" customWidth="1"/>
    <col min="22" max="22" width="10.42578125" customWidth="1"/>
  </cols>
  <sheetData>
    <row r="1" spans="1:21" ht="17.25" x14ac:dyDescent="0.3">
      <c r="A1" s="90" t="s">
        <v>0</v>
      </c>
      <c r="B1" s="1"/>
      <c r="C1" s="1">
        <v>2022</v>
      </c>
      <c r="D1" s="1"/>
      <c r="E1" s="1"/>
      <c r="F1" s="20"/>
      <c r="G1" s="20"/>
      <c r="H1" s="45" t="s">
        <v>1</v>
      </c>
      <c r="I1" s="54"/>
      <c r="J1" s="1"/>
      <c r="K1" s="73"/>
      <c r="L1" s="78"/>
      <c r="M1" s="106"/>
      <c r="N1" s="27"/>
      <c r="O1" s="27"/>
      <c r="P1" s="27"/>
      <c r="Q1" s="107"/>
      <c r="R1" s="27"/>
      <c r="S1" s="27"/>
      <c r="T1" s="27"/>
      <c r="U1" s="51" t="s">
        <v>2</v>
      </c>
    </row>
    <row r="2" spans="1:21" ht="17.25" x14ac:dyDescent="0.3">
      <c r="A2" s="91"/>
      <c r="B2" s="2"/>
      <c r="C2" s="15"/>
      <c r="D2" s="15"/>
      <c r="E2" s="15"/>
      <c r="F2" s="21"/>
      <c r="G2" s="21"/>
      <c r="H2" s="21"/>
      <c r="I2" s="55"/>
      <c r="J2" s="2"/>
      <c r="K2" s="2"/>
      <c r="L2" s="79"/>
      <c r="M2" s="310" t="s">
        <v>3</v>
      </c>
      <c r="N2" s="311"/>
      <c r="O2" s="310" t="s">
        <v>4</v>
      </c>
      <c r="P2" s="311"/>
      <c r="Q2" s="310" t="s">
        <v>31</v>
      </c>
      <c r="R2" s="311"/>
      <c r="S2" s="79"/>
      <c r="T2" s="79"/>
      <c r="U2" s="79"/>
    </row>
    <row r="3" spans="1:21" s="35" customFormat="1" ht="51.75" x14ac:dyDescent="0.25">
      <c r="A3" s="181" t="s">
        <v>5</v>
      </c>
      <c r="B3" s="182" t="s">
        <v>6</v>
      </c>
      <c r="C3" s="182" t="s">
        <v>28</v>
      </c>
      <c r="D3" s="182" t="s">
        <v>76</v>
      </c>
      <c r="E3" s="182" t="s">
        <v>7</v>
      </c>
      <c r="F3" s="182" t="s">
        <v>8</v>
      </c>
      <c r="G3" s="182" t="s">
        <v>39</v>
      </c>
      <c r="H3" s="182" t="s">
        <v>9</v>
      </c>
      <c r="I3" s="182" t="s">
        <v>10</v>
      </c>
      <c r="J3" s="183" t="s">
        <v>11</v>
      </c>
      <c r="K3" s="184" t="s">
        <v>12</v>
      </c>
      <c r="L3" s="182" t="s">
        <v>6</v>
      </c>
      <c r="M3" s="182" t="s">
        <v>30</v>
      </c>
      <c r="N3" s="185" t="s">
        <v>13</v>
      </c>
      <c r="O3" s="182" t="s">
        <v>14</v>
      </c>
      <c r="P3" s="182" t="s">
        <v>15</v>
      </c>
      <c r="Q3" s="186" t="s">
        <v>16</v>
      </c>
      <c r="R3" s="187" t="s">
        <v>17</v>
      </c>
      <c r="S3" s="188" t="s">
        <v>18</v>
      </c>
      <c r="T3" s="188" t="s">
        <v>19</v>
      </c>
      <c r="U3" s="182" t="s">
        <v>27</v>
      </c>
    </row>
    <row r="4" spans="1:21" x14ac:dyDescent="0.25">
      <c r="A4" s="192"/>
      <c r="B4" s="193"/>
      <c r="C4" s="194"/>
      <c r="D4" s="194"/>
      <c r="E4" s="195"/>
      <c r="F4" s="196"/>
      <c r="G4" s="196"/>
      <c r="H4" s="196"/>
      <c r="I4" s="197"/>
      <c r="J4" s="198"/>
      <c r="K4" s="193"/>
      <c r="L4" s="199"/>
      <c r="M4" s="196"/>
      <c r="N4" s="200"/>
      <c r="O4" s="201"/>
      <c r="P4" s="201"/>
      <c r="Q4" s="202"/>
      <c r="R4" s="203"/>
      <c r="S4" s="204"/>
      <c r="T4" s="205"/>
      <c r="U4" s="206"/>
    </row>
    <row r="5" spans="1:21" x14ac:dyDescent="0.25">
      <c r="A5" s="94"/>
      <c r="B5" s="207"/>
      <c r="C5" s="208"/>
      <c r="D5" s="208"/>
      <c r="E5" s="13"/>
      <c r="F5" s="14"/>
      <c r="G5" s="14"/>
      <c r="H5" s="209" t="s">
        <v>41</v>
      </c>
      <c r="I5" s="269" t="str">
        <f t="shared" ref="I5:I8" si="0">CONCATENATE(A5,"/",2025)</f>
        <v>/2025</v>
      </c>
      <c r="J5" s="210" t="s">
        <v>26</v>
      </c>
      <c r="K5" s="211"/>
      <c r="L5" s="62"/>
      <c r="M5" s="40"/>
      <c r="N5" s="116" t="str">
        <f>IF(M5="","",IF(E5&lt;&gt;"",M5-E5,M5-F5))</f>
        <v/>
      </c>
      <c r="O5" s="212"/>
      <c r="P5" s="212" t="str">
        <f>IF(O5="","",IF(E5&lt;&gt;"",O5-E5,O5-F5))</f>
        <v/>
      </c>
      <c r="Q5" s="111"/>
      <c r="R5" s="112"/>
      <c r="S5" s="213"/>
      <c r="T5" s="213"/>
      <c r="U5" s="189">
        <f t="shared" ref="U5:U8" si="1">IF(K5&lt;&gt;"","",C5)</f>
        <v>0</v>
      </c>
    </row>
    <row r="6" spans="1:21" x14ac:dyDescent="0.25">
      <c r="A6" s="94"/>
      <c r="B6" s="214"/>
      <c r="C6" s="215"/>
      <c r="D6" s="215"/>
      <c r="E6" s="13"/>
      <c r="F6" s="14"/>
      <c r="G6" s="14"/>
      <c r="H6" s="209" t="s">
        <v>41</v>
      </c>
      <c r="I6" s="269" t="str">
        <f t="shared" si="0"/>
        <v>/2025</v>
      </c>
      <c r="J6" s="210" t="s">
        <v>26</v>
      </c>
      <c r="K6" s="214"/>
      <c r="L6" s="62"/>
      <c r="M6" s="40"/>
      <c r="N6" s="216"/>
      <c r="O6" s="217"/>
      <c r="P6" s="217"/>
      <c r="Q6" s="111"/>
      <c r="R6" s="218"/>
      <c r="S6" s="219"/>
      <c r="T6" s="219"/>
      <c r="U6" s="189">
        <f t="shared" si="1"/>
        <v>0</v>
      </c>
    </row>
    <row r="7" spans="1:21" x14ac:dyDescent="0.25">
      <c r="A7" s="94"/>
      <c r="B7" s="214"/>
      <c r="C7" s="215"/>
      <c r="D7" s="215"/>
      <c r="E7" s="13"/>
      <c r="F7" s="14"/>
      <c r="G7" s="14"/>
      <c r="H7" s="209" t="s">
        <v>41</v>
      </c>
      <c r="I7" s="269" t="str">
        <f t="shared" si="0"/>
        <v>/2025</v>
      </c>
      <c r="J7" s="210" t="s">
        <v>26</v>
      </c>
      <c r="K7" s="214"/>
      <c r="L7" s="62"/>
      <c r="M7" s="40"/>
      <c r="N7" s="216"/>
      <c r="O7" s="217"/>
      <c r="P7" s="217"/>
      <c r="Q7" s="111"/>
      <c r="R7" s="218"/>
      <c r="S7" s="219"/>
      <c r="T7" s="219"/>
      <c r="U7" s="189">
        <f t="shared" si="1"/>
        <v>0</v>
      </c>
    </row>
    <row r="8" spans="1:21" x14ac:dyDescent="0.25">
      <c r="A8" s="94"/>
      <c r="B8" s="214"/>
      <c r="C8" s="215"/>
      <c r="D8" s="215"/>
      <c r="E8" s="13"/>
      <c r="F8" s="14"/>
      <c r="G8" s="14"/>
      <c r="H8" s="209" t="s">
        <v>41</v>
      </c>
      <c r="I8" s="269" t="str">
        <f t="shared" si="0"/>
        <v>/2025</v>
      </c>
      <c r="J8" s="210" t="s">
        <v>26</v>
      </c>
      <c r="K8" s="214"/>
      <c r="L8" s="62"/>
      <c r="M8" s="40"/>
      <c r="N8" s="216"/>
      <c r="O8" s="217"/>
      <c r="P8" s="217"/>
      <c r="Q8" s="111"/>
      <c r="R8" s="218"/>
      <c r="S8" s="219"/>
      <c r="T8" s="219"/>
      <c r="U8" s="189">
        <f t="shared" si="1"/>
        <v>0</v>
      </c>
    </row>
    <row r="9" spans="1:21" x14ac:dyDescent="0.25">
      <c r="A9" s="95"/>
      <c r="B9" s="220"/>
      <c r="C9" s="221"/>
      <c r="D9" s="221"/>
      <c r="E9" s="172"/>
      <c r="F9" s="173"/>
      <c r="G9" s="173"/>
      <c r="H9" s="222"/>
      <c r="I9" s="223"/>
      <c r="J9" s="223"/>
      <c r="K9" s="220"/>
      <c r="L9" s="224"/>
      <c r="M9" s="36"/>
      <c r="N9" s="225"/>
      <c r="O9" s="226"/>
      <c r="P9" s="226"/>
      <c r="Q9" s="120"/>
      <c r="R9" s="227"/>
      <c r="S9" s="228"/>
      <c r="T9" s="228"/>
      <c r="U9" s="189"/>
    </row>
    <row r="10" spans="1:21" x14ac:dyDescent="0.25">
      <c r="A10" s="229"/>
      <c r="B10" s="230"/>
      <c r="C10" s="231"/>
      <c r="D10" s="231"/>
      <c r="E10" s="270" t="s">
        <v>73</v>
      </c>
      <c r="F10" s="271">
        <f>SUM(F5:F9)</f>
        <v>0</v>
      </c>
      <c r="G10" s="271">
        <f>SUM(G5:G9)</f>
        <v>0</v>
      </c>
      <c r="H10" s="232"/>
      <c r="I10" s="233"/>
      <c r="J10" s="233"/>
      <c r="K10" s="230"/>
      <c r="L10" s="234"/>
      <c r="M10" s="235"/>
      <c r="N10" s="236"/>
      <c r="O10" s="237"/>
      <c r="P10" s="237"/>
      <c r="Q10" s="238"/>
      <c r="R10" s="239"/>
      <c r="S10" s="240"/>
      <c r="T10" s="240"/>
      <c r="U10" s="241"/>
    </row>
    <row r="11" spans="1:21" x14ac:dyDescent="0.25">
      <c r="A11" s="242"/>
      <c r="B11" s="243"/>
      <c r="C11" s="244"/>
      <c r="D11" s="244"/>
      <c r="E11" s="174"/>
      <c r="F11" s="175"/>
      <c r="G11" s="175"/>
      <c r="H11" s="245"/>
      <c r="I11" s="246"/>
      <c r="J11" s="246"/>
      <c r="K11" s="243"/>
      <c r="L11" s="247"/>
      <c r="M11" s="248"/>
      <c r="N11" s="249"/>
      <c r="O11" s="250"/>
      <c r="P11" s="250"/>
      <c r="Q11" s="251"/>
      <c r="R11" s="252"/>
      <c r="S11" s="253"/>
      <c r="T11" s="253"/>
      <c r="U11" s="189"/>
    </row>
    <row r="12" spans="1:21" x14ac:dyDescent="0.25">
      <c r="A12" s="95"/>
      <c r="B12" s="220"/>
      <c r="C12" s="221"/>
      <c r="D12" s="221"/>
      <c r="E12" s="172"/>
      <c r="F12" s="173"/>
      <c r="G12" s="173"/>
      <c r="H12" s="209" t="s">
        <v>41</v>
      </c>
      <c r="I12" s="269" t="str">
        <f t="shared" ref="I12:I17" si="2">CONCATENATE(A12,"/",2025)</f>
        <v>/2025</v>
      </c>
      <c r="J12" s="223" t="s">
        <v>26</v>
      </c>
      <c r="K12" s="220"/>
      <c r="L12" s="224"/>
      <c r="M12" s="36"/>
      <c r="N12" s="225"/>
      <c r="O12" s="226"/>
      <c r="P12" s="226"/>
      <c r="Q12" s="120"/>
      <c r="R12" s="227"/>
      <c r="S12" s="228"/>
      <c r="T12" s="228"/>
      <c r="U12" s="189">
        <f t="shared" ref="U12:U17" si="3">IF(K12&lt;&gt;"","",C12)</f>
        <v>0</v>
      </c>
    </row>
    <row r="13" spans="1:21" x14ac:dyDescent="0.25">
      <c r="A13" s="95"/>
      <c r="B13" s="220"/>
      <c r="C13" s="221"/>
      <c r="D13" s="221"/>
      <c r="E13" s="172"/>
      <c r="F13" s="173"/>
      <c r="G13" s="173"/>
      <c r="H13" s="209" t="s">
        <v>41</v>
      </c>
      <c r="I13" s="269" t="str">
        <f t="shared" si="2"/>
        <v>/2025</v>
      </c>
      <c r="J13" s="223" t="s">
        <v>26</v>
      </c>
      <c r="K13" s="220"/>
      <c r="L13" s="224"/>
      <c r="M13" s="36"/>
      <c r="N13" s="225"/>
      <c r="O13" s="226"/>
      <c r="P13" s="226"/>
      <c r="Q13" s="120"/>
      <c r="R13" s="227"/>
      <c r="S13" s="228"/>
      <c r="T13" s="228"/>
      <c r="U13" s="189">
        <f t="shared" si="3"/>
        <v>0</v>
      </c>
    </row>
    <row r="14" spans="1:21" x14ac:dyDescent="0.25">
      <c r="A14" s="95"/>
      <c r="B14" s="220"/>
      <c r="C14" s="221"/>
      <c r="D14" s="221"/>
      <c r="E14" s="172"/>
      <c r="F14" s="173"/>
      <c r="G14" s="173"/>
      <c r="H14" s="209" t="s">
        <v>41</v>
      </c>
      <c r="I14" s="269" t="str">
        <f t="shared" si="2"/>
        <v>/2025</v>
      </c>
      <c r="J14" s="223" t="s">
        <v>26</v>
      </c>
      <c r="K14" s="220"/>
      <c r="L14" s="224"/>
      <c r="M14" s="36"/>
      <c r="N14" s="225"/>
      <c r="O14" s="226"/>
      <c r="P14" s="226"/>
      <c r="Q14" s="120"/>
      <c r="R14" s="227"/>
      <c r="S14" s="228"/>
      <c r="T14" s="228"/>
      <c r="U14" s="189">
        <f t="shared" si="3"/>
        <v>0</v>
      </c>
    </row>
    <row r="15" spans="1:21" x14ac:dyDescent="0.25">
      <c r="A15" s="95"/>
      <c r="B15" s="220"/>
      <c r="C15" s="221"/>
      <c r="D15" s="221"/>
      <c r="E15" s="172"/>
      <c r="F15" s="173"/>
      <c r="G15" s="173"/>
      <c r="H15" s="209" t="s">
        <v>41</v>
      </c>
      <c r="I15" s="269" t="str">
        <f t="shared" si="2"/>
        <v>/2025</v>
      </c>
      <c r="J15" s="223" t="s">
        <v>26</v>
      </c>
      <c r="K15" s="220"/>
      <c r="L15" s="224"/>
      <c r="M15" s="36"/>
      <c r="N15" s="225"/>
      <c r="O15" s="226"/>
      <c r="P15" s="226"/>
      <c r="Q15" s="120"/>
      <c r="R15" s="227"/>
      <c r="S15" s="228"/>
      <c r="T15" s="228"/>
      <c r="U15" s="189">
        <f t="shared" si="3"/>
        <v>0</v>
      </c>
    </row>
    <row r="16" spans="1:21" x14ac:dyDescent="0.25">
      <c r="A16" s="95"/>
      <c r="B16" s="220"/>
      <c r="C16" s="221"/>
      <c r="D16" s="221"/>
      <c r="E16" s="172"/>
      <c r="F16" s="173"/>
      <c r="G16" s="173"/>
      <c r="H16" s="209" t="s">
        <v>41</v>
      </c>
      <c r="I16" s="269" t="str">
        <f t="shared" si="2"/>
        <v>/2025</v>
      </c>
      <c r="J16" s="223" t="s">
        <v>26</v>
      </c>
      <c r="K16" s="220"/>
      <c r="L16" s="224"/>
      <c r="M16" s="36"/>
      <c r="N16" s="225"/>
      <c r="O16" s="226"/>
      <c r="P16" s="226"/>
      <c r="Q16" s="120"/>
      <c r="R16" s="227"/>
      <c r="S16" s="228"/>
      <c r="T16" s="228"/>
      <c r="U16" s="189">
        <f t="shared" si="3"/>
        <v>0</v>
      </c>
    </row>
    <row r="17" spans="1:21" x14ac:dyDescent="0.25">
      <c r="A17" s="95"/>
      <c r="B17" s="220"/>
      <c r="C17" s="221"/>
      <c r="D17" s="221"/>
      <c r="E17" s="172"/>
      <c r="F17" s="173"/>
      <c r="G17" s="173"/>
      <c r="H17" s="209" t="s">
        <v>41</v>
      </c>
      <c r="I17" s="269" t="str">
        <f t="shared" si="2"/>
        <v>/2025</v>
      </c>
      <c r="J17" s="223" t="s">
        <v>26</v>
      </c>
      <c r="K17" s="220"/>
      <c r="L17" s="224"/>
      <c r="M17" s="36"/>
      <c r="N17" s="225"/>
      <c r="O17" s="226"/>
      <c r="P17" s="226"/>
      <c r="Q17" s="120"/>
      <c r="R17" s="227"/>
      <c r="S17" s="228"/>
      <c r="T17" s="228"/>
      <c r="U17" s="189">
        <f t="shared" si="3"/>
        <v>0</v>
      </c>
    </row>
    <row r="18" spans="1:21" x14ac:dyDescent="0.25">
      <c r="A18" s="95"/>
      <c r="B18" s="220"/>
      <c r="C18" s="221"/>
      <c r="D18" s="221"/>
      <c r="E18" s="172"/>
      <c r="F18" s="173"/>
      <c r="G18" s="173"/>
      <c r="H18" s="209"/>
      <c r="I18" s="269"/>
      <c r="J18" s="223"/>
      <c r="K18" s="220"/>
      <c r="L18" s="224"/>
      <c r="M18" s="36"/>
      <c r="N18" s="225"/>
      <c r="O18" s="226"/>
      <c r="P18" s="226"/>
      <c r="Q18" s="120"/>
      <c r="R18" s="227"/>
      <c r="S18" s="228"/>
      <c r="T18" s="228"/>
      <c r="U18" s="189"/>
    </row>
    <row r="19" spans="1:21" x14ac:dyDescent="0.25">
      <c r="A19" s="229"/>
      <c r="B19" s="230"/>
      <c r="C19" s="231"/>
      <c r="D19" s="231"/>
      <c r="E19" s="270" t="s">
        <v>73</v>
      </c>
      <c r="F19" s="271">
        <f>SUM(F12:F18)</f>
        <v>0</v>
      </c>
      <c r="G19" s="271">
        <f>SUM(G12:G18)</f>
        <v>0</v>
      </c>
      <c r="H19" s="232"/>
      <c r="I19" s="233"/>
      <c r="J19" s="233"/>
      <c r="K19" s="230"/>
      <c r="L19" s="234"/>
      <c r="M19" s="235"/>
      <c r="N19" s="236"/>
      <c r="O19" s="237"/>
      <c r="P19" s="237"/>
      <c r="Q19" s="238"/>
      <c r="R19" s="239"/>
      <c r="S19" s="240"/>
      <c r="T19" s="240"/>
      <c r="U19" s="241"/>
    </row>
    <row r="20" spans="1:21" x14ac:dyDescent="0.25">
      <c r="A20" s="95"/>
      <c r="B20" s="220"/>
      <c r="C20" s="221"/>
      <c r="D20" s="221"/>
      <c r="E20" s="172"/>
      <c r="F20" s="173"/>
      <c r="G20" s="173"/>
      <c r="H20" s="209"/>
      <c r="I20" s="269"/>
      <c r="J20" s="223"/>
      <c r="K20" s="220"/>
      <c r="L20" s="224"/>
      <c r="M20" s="36"/>
      <c r="N20" s="225"/>
      <c r="O20" s="226"/>
      <c r="P20" s="226"/>
      <c r="Q20" s="120"/>
      <c r="R20" s="227"/>
      <c r="S20" s="228"/>
      <c r="T20" s="228"/>
      <c r="U20" s="189"/>
    </row>
    <row r="21" spans="1:21" x14ac:dyDescent="0.25">
      <c r="A21" s="95"/>
      <c r="B21" s="220"/>
      <c r="C21" s="221"/>
      <c r="D21" s="221"/>
      <c r="E21" s="172"/>
      <c r="F21" s="173"/>
      <c r="G21" s="173"/>
      <c r="H21" s="209" t="s">
        <v>41</v>
      </c>
      <c r="I21" s="269" t="str">
        <f t="shared" ref="I21:I47" si="4">CONCATENATE(A21,"/",2025)</f>
        <v>/2025</v>
      </c>
      <c r="J21" s="223" t="s">
        <v>26</v>
      </c>
      <c r="K21" s="220"/>
      <c r="L21" s="224"/>
      <c r="M21" s="36"/>
      <c r="N21" s="225"/>
      <c r="O21" s="226"/>
      <c r="P21" s="226"/>
      <c r="Q21" s="120"/>
      <c r="R21" s="227"/>
      <c r="S21" s="228"/>
      <c r="T21" s="228"/>
      <c r="U21" s="189">
        <f t="shared" ref="U21:U24" si="5">IF(K21&lt;&gt;"","",C21)</f>
        <v>0</v>
      </c>
    </row>
    <row r="22" spans="1:21" x14ac:dyDescent="0.25">
      <c r="A22" s="95"/>
      <c r="B22" s="220"/>
      <c r="C22" s="221"/>
      <c r="D22" s="221"/>
      <c r="E22" s="172"/>
      <c r="F22" s="173"/>
      <c r="G22" s="173"/>
      <c r="H22" s="209" t="s">
        <v>41</v>
      </c>
      <c r="I22" s="269" t="str">
        <f t="shared" si="4"/>
        <v>/2025</v>
      </c>
      <c r="J22" s="223" t="s">
        <v>26</v>
      </c>
      <c r="K22" s="220"/>
      <c r="L22" s="224"/>
      <c r="M22" s="36"/>
      <c r="N22" s="225"/>
      <c r="O22" s="226"/>
      <c r="P22" s="226"/>
      <c r="Q22" s="120"/>
      <c r="R22" s="227"/>
      <c r="S22" s="228"/>
      <c r="T22" s="228"/>
      <c r="U22" s="189">
        <f t="shared" si="5"/>
        <v>0</v>
      </c>
    </row>
    <row r="23" spans="1:21" x14ac:dyDescent="0.25">
      <c r="A23" s="95"/>
      <c r="B23" s="220"/>
      <c r="C23" s="221"/>
      <c r="D23" s="221"/>
      <c r="E23" s="172"/>
      <c r="F23" s="173"/>
      <c r="G23" s="173"/>
      <c r="H23" s="209" t="s">
        <v>41</v>
      </c>
      <c r="I23" s="269" t="str">
        <f t="shared" si="4"/>
        <v>/2025</v>
      </c>
      <c r="J23" s="223" t="s">
        <v>26</v>
      </c>
      <c r="K23" s="220"/>
      <c r="L23" s="224"/>
      <c r="M23" s="36"/>
      <c r="N23" s="225"/>
      <c r="O23" s="226"/>
      <c r="P23" s="226"/>
      <c r="Q23" s="120"/>
      <c r="R23" s="227"/>
      <c r="S23" s="228"/>
      <c r="T23" s="228"/>
      <c r="U23" s="189">
        <f t="shared" si="5"/>
        <v>0</v>
      </c>
    </row>
    <row r="24" spans="1:21" x14ac:dyDescent="0.25">
      <c r="A24" s="95"/>
      <c r="B24" s="220"/>
      <c r="C24" s="221"/>
      <c r="D24" s="221"/>
      <c r="E24" s="172"/>
      <c r="F24" s="173"/>
      <c r="G24" s="173"/>
      <c r="H24" s="209" t="s">
        <v>41</v>
      </c>
      <c r="I24" s="269" t="str">
        <f t="shared" si="4"/>
        <v>/2025</v>
      </c>
      <c r="J24" s="223" t="s">
        <v>26</v>
      </c>
      <c r="K24" s="220"/>
      <c r="L24" s="224"/>
      <c r="M24" s="36"/>
      <c r="N24" s="225"/>
      <c r="O24" s="226"/>
      <c r="P24" s="226"/>
      <c r="Q24" s="120"/>
      <c r="R24" s="227"/>
      <c r="S24" s="228"/>
      <c r="T24" s="228"/>
      <c r="U24" s="189">
        <f t="shared" si="5"/>
        <v>0</v>
      </c>
    </row>
    <row r="25" spans="1:21" x14ac:dyDescent="0.25">
      <c r="A25" s="95"/>
      <c r="B25" s="220"/>
      <c r="C25" s="221"/>
      <c r="D25" s="221"/>
      <c r="E25" s="172"/>
      <c r="F25" s="173"/>
      <c r="G25" s="173"/>
      <c r="H25" s="222"/>
      <c r="I25" s="269"/>
      <c r="J25" s="223"/>
      <c r="K25" s="220"/>
      <c r="L25" s="224"/>
      <c r="M25" s="36"/>
      <c r="N25" s="225"/>
      <c r="O25" s="226"/>
      <c r="P25" s="226"/>
      <c r="Q25" s="120"/>
      <c r="R25" s="227"/>
      <c r="S25" s="228"/>
      <c r="T25" s="228"/>
      <c r="U25" s="189"/>
    </row>
    <row r="26" spans="1:21" x14ac:dyDescent="0.25">
      <c r="A26" s="229"/>
      <c r="B26" s="230"/>
      <c r="C26" s="231"/>
      <c r="D26" s="231"/>
      <c r="E26" s="270" t="s">
        <v>73</v>
      </c>
      <c r="F26" s="271">
        <f>SUM(F21:F25)</f>
        <v>0</v>
      </c>
      <c r="G26" s="271">
        <f>SUM(G21:G25)</f>
        <v>0</v>
      </c>
      <c r="H26" s="232"/>
      <c r="I26" s="233"/>
      <c r="J26" s="233"/>
      <c r="K26" s="230"/>
      <c r="L26" s="234"/>
      <c r="M26" s="235"/>
      <c r="N26" s="236"/>
      <c r="O26" s="237"/>
      <c r="P26" s="237"/>
      <c r="Q26" s="238"/>
      <c r="R26" s="239"/>
      <c r="S26" s="240"/>
      <c r="T26" s="240"/>
      <c r="U26" s="241"/>
    </row>
    <row r="27" spans="1:21" x14ac:dyDescent="0.25">
      <c r="A27" s="95"/>
      <c r="B27" s="220"/>
      <c r="C27" s="221"/>
      <c r="D27" s="221"/>
      <c r="E27" s="172"/>
      <c r="F27" s="173"/>
      <c r="G27" s="173"/>
      <c r="H27" s="222"/>
      <c r="I27" s="269"/>
      <c r="J27" s="223"/>
      <c r="K27" s="220"/>
      <c r="L27" s="224"/>
      <c r="M27" s="36"/>
      <c r="N27" s="225"/>
      <c r="O27" s="226"/>
      <c r="P27" s="226"/>
      <c r="Q27" s="120"/>
      <c r="R27" s="227"/>
      <c r="S27" s="228"/>
      <c r="T27" s="228"/>
      <c r="U27" s="189"/>
    </row>
    <row r="28" spans="1:21" x14ac:dyDescent="0.25">
      <c r="A28" s="95"/>
      <c r="B28" s="220"/>
      <c r="C28" s="221"/>
      <c r="D28" s="221"/>
      <c r="E28" s="172"/>
      <c r="F28" s="173"/>
      <c r="G28" s="173"/>
      <c r="H28" s="222" t="s">
        <v>71</v>
      </c>
      <c r="I28" s="269" t="str">
        <f t="shared" ref="I28" si="6">CONCATENATE(A28,"/",2025)</f>
        <v>/2025</v>
      </c>
      <c r="J28" s="223" t="s">
        <v>26</v>
      </c>
      <c r="K28" s="220"/>
      <c r="L28" s="224"/>
      <c r="M28" s="36"/>
      <c r="N28" s="225"/>
      <c r="O28" s="273"/>
      <c r="P28" s="272"/>
      <c r="Q28" s="120"/>
      <c r="R28" s="227"/>
      <c r="S28" s="228"/>
      <c r="T28" s="228"/>
      <c r="U28" s="189">
        <f t="shared" ref="U28" si="7">IF(K28&lt;&gt;"","",C28)</f>
        <v>0</v>
      </c>
    </row>
    <row r="29" spans="1:21" x14ac:dyDescent="0.25">
      <c r="A29" s="95"/>
      <c r="B29" s="220"/>
      <c r="C29" s="221"/>
      <c r="D29" s="221"/>
      <c r="E29" s="172"/>
      <c r="F29" s="173"/>
      <c r="G29" s="173"/>
      <c r="H29" s="222"/>
      <c r="I29" s="269"/>
      <c r="J29" s="223"/>
      <c r="K29" s="220"/>
      <c r="L29" s="224"/>
      <c r="M29" s="36"/>
      <c r="N29" s="225"/>
      <c r="O29" s="226"/>
      <c r="P29" s="226"/>
      <c r="Q29" s="120"/>
      <c r="R29" s="227"/>
      <c r="S29" s="228"/>
      <c r="T29" s="228"/>
      <c r="U29" s="189"/>
    </row>
    <row r="30" spans="1:21" x14ac:dyDescent="0.25">
      <c r="A30" s="229"/>
      <c r="B30" s="230"/>
      <c r="C30" s="231"/>
      <c r="D30" s="231"/>
      <c r="E30" s="270" t="s">
        <v>73</v>
      </c>
      <c r="F30" s="271">
        <f>SUM(F28:F29)</f>
        <v>0</v>
      </c>
      <c r="G30" s="271">
        <f>SUM(G28:G29)</f>
        <v>0</v>
      </c>
      <c r="H30" s="232"/>
      <c r="I30" s="233"/>
      <c r="J30" s="233"/>
      <c r="K30" s="230"/>
      <c r="L30" s="234"/>
      <c r="M30" s="235"/>
      <c r="N30" s="236"/>
      <c r="O30" s="237"/>
      <c r="P30" s="237"/>
      <c r="Q30" s="238"/>
      <c r="R30" s="239"/>
      <c r="S30" s="240"/>
      <c r="T30" s="240"/>
      <c r="U30" s="241"/>
    </row>
    <row r="31" spans="1:21" x14ac:dyDescent="0.25">
      <c r="A31" s="95"/>
      <c r="B31" s="220"/>
      <c r="C31" s="221"/>
      <c r="D31" s="221"/>
      <c r="E31" s="172"/>
      <c r="F31" s="173"/>
      <c r="G31" s="173"/>
      <c r="H31" s="222"/>
      <c r="I31" s="269"/>
      <c r="J31" s="223"/>
      <c r="K31" s="220"/>
      <c r="L31" s="224"/>
      <c r="M31" s="36"/>
      <c r="N31" s="225"/>
      <c r="O31" s="226"/>
      <c r="P31" s="226"/>
      <c r="Q31" s="120"/>
      <c r="R31" s="227"/>
      <c r="S31" s="228"/>
      <c r="T31" s="228"/>
      <c r="U31" s="189"/>
    </row>
    <row r="32" spans="1:21" x14ac:dyDescent="0.25">
      <c r="A32" s="95"/>
      <c r="B32" s="220"/>
      <c r="C32" s="221"/>
      <c r="D32" s="221"/>
      <c r="E32" s="172"/>
      <c r="F32" s="173"/>
      <c r="G32" s="173"/>
      <c r="H32" s="222" t="s">
        <v>71</v>
      </c>
      <c r="I32" s="269" t="str">
        <f t="shared" si="4"/>
        <v>/2025</v>
      </c>
      <c r="J32" s="223" t="s">
        <v>26</v>
      </c>
      <c r="K32" s="220"/>
      <c r="L32" s="224"/>
      <c r="M32" s="36"/>
      <c r="N32" s="225"/>
      <c r="O32" s="273"/>
      <c r="P32" s="272"/>
      <c r="Q32" s="120"/>
      <c r="R32" s="227"/>
      <c r="S32" s="228"/>
      <c r="T32" s="228"/>
      <c r="U32" s="189">
        <f t="shared" ref="U32" si="8">IF(K32&lt;&gt;"","",C32)</f>
        <v>0</v>
      </c>
    </row>
    <row r="33" spans="1:21" x14ac:dyDescent="0.25">
      <c r="A33" s="95"/>
      <c r="B33" s="220"/>
      <c r="C33" s="221"/>
      <c r="D33" s="221"/>
      <c r="E33" s="172"/>
      <c r="F33" s="173"/>
      <c r="G33" s="173"/>
      <c r="H33" s="222"/>
      <c r="I33" s="269"/>
      <c r="J33" s="223"/>
      <c r="K33" s="220"/>
      <c r="L33" s="224"/>
      <c r="M33" s="36"/>
      <c r="N33" s="225"/>
      <c r="O33" s="226"/>
      <c r="P33" s="226"/>
      <c r="Q33" s="120"/>
      <c r="R33" s="227"/>
      <c r="S33" s="228"/>
      <c r="T33" s="228"/>
      <c r="U33" s="189"/>
    </row>
    <row r="34" spans="1:21" x14ac:dyDescent="0.25">
      <c r="A34" s="229"/>
      <c r="B34" s="230"/>
      <c r="C34" s="231"/>
      <c r="D34" s="231"/>
      <c r="E34" s="270" t="s">
        <v>73</v>
      </c>
      <c r="F34" s="271">
        <f>SUM(F32:F33)</f>
        <v>0</v>
      </c>
      <c r="G34" s="271">
        <f>SUM(G32:G33)</f>
        <v>0</v>
      </c>
      <c r="H34" s="232"/>
      <c r="I34" s="233"/>
      <c r="J34" s="233"/>
      <c r="K34" s="230"/>
      <c r="L34" s="234"/>
      <c r="M34" s="235"/>
      <c r="N34" s="236"/>
      <c r="O34" s="237"/>
      <c r="P34" s="237"/>
      <c r="Q34" s="238"/>
      <c r="R34" s="239"/>
      <c r="S34" s="240"/>
      <c r="T34" s="240"/>
      <c r="U34" s="241"/>
    </row>
    <row r="35" spans="1:21" x14ac:dyDescent="0.25">
      <c r="A35" s="95"/>
      <c r="B35" s="220"/>
      <c r="C35" s="221"/>
      <c r="D35" s="221"/>
      <c r="E35" s="172"/>
      <c r="F35" s="173"/>
      <c r="G35" s="173"/>
      <c r="H35" s="222"/>
      <c r="I35" s="269"/>
      <c r="J35" s="223"/>
      <c r="K35" s="220"/>
      <c r="L35" s="224"/>
      <c r="M35" s="36"/>
      <c r="N35" s="225"/>
      <c r="O35" s="226"/>
      <c r="P35" s="226"/>
      <c r="Q35" s="120"/>
      <c r="R35" s="227"/>
      <c r="S35" s="228"/>
      <c r="T35" s="228"/>
      <c r="U35" s="189"/>
    </row>
    <row r="36" spans="1:21" x14ac:dyDescent="0.25">
      <c r="A36" s="95"/>
      <c r="B36" s="220"/>
      <c r="C36" s="221"/>
      <c r="D36" s="221"/>
      <c r="E36" s="172"/>
      <c r="F36" s="173"/>
      <c r="G36" s="173"/>
      <c r="H36" s="209" t="s">
        <v>41</v>
      </c>
      <c r="I36" s="269" t="str">
        <f>CONCATENATE(A36,"/",2025)</f>
        <v>/2025</v>
      </c>
      <c r="J36" s="223" t="s">
        <v>26</v>
      </c>
      <c r="K36" s="220"/>
      <c r="L36" s="224"/>
      <c r="M36" s="36"/>
      <c r="N36" s="225"/>
      <c r="O36" s="226"/>
      <c r="P36" s="226"/>
      <c r="Q36" s="120"/>
      <c r="R36" s="227"/>
      <c r="S36" s="228"/>
      <c r="T36" s="228"/>
      <c r="U36" s="189">
        <f t="shared" ref="U36:U47" si="9">IF(K36&lt;&gt;"","",C36)</f>
        <v>0</v>
      </c>
    </row>
    <row r="37" spans="1:21" x14ac:dyDescent="0.25">
      <c r="A37" s="95"/>
      <c r="B37" s="220"/>
      <c r="C37" s="221"/>
      <c r="D37" s="221"/>
      <c r="E37" s="172"/>
      <c r="F37" s="173"/>
      <c r="G37" s="173"/>
      <c r="H37" s="209" t="s">
        <v>41</v>
      </c>
      <c r="I37" s="269" t="str">
        <f>CONCATENATE(A37,"/",2025)</f>
        <v>/2025</v>
      </c>
      <c r="J37" s="223" t="s">
        <v>26</v>
      </c>
      <c r="K37" s="220"/>
      <c r="L37" s="224"/>
      <c r="M37" s="36"/>
      <c r="N37" s="225"/>
      <c r="O37" s="226"/>
      <c r="P37" s="226"/>
      <c r="Q37" s="120"/>
      <c r="R37" s="227"/>
      <c r="S37" s="228"/>
      <c r="T37" s="228"/>
      <c r="U37" s="189">
        <f t="shared" si="9"/>
        <v>0</v>
      </c>
    </row>
    <row r="38" spans="1:21" x14ac:dyDescent="0.25">
      <c r="A38" s="95"/>
      <c r="B38" s="220"/>
      <c r="C38" s="221"/>
      <c r="D38" s="221"/>
      <c r="E38" s="172"/>
      <c r="F38" s="173"/>
      <c r="G38" s="173"/>
      <c r="H38" s="209" t="s">
        <v>41</v>
      </c>
      <c r="I38" s="269" t="str">
        <f>CONCATENATE(A38,"/",2025)</f>
        <v>/2025</v>
      </c>
      <c r="J38" s="223" t="s">
        <v>26</v>
      </c>
      <c r="K38" s="220"/>
      <c r="L38" s="224"/>
      <c r="M38" s="36"/>
      <c r="N38" s="225"/>
      <c r="O38" s="226"/>
      <c r="P38" s="226"/>
      <c r="Q38" s="120"/>
      <c r="R38" s="227"/>
      <c r="S38" s="228"/>
      <c r="T38" s="228"/>
      <c r="U38" s="189">
        <f t="shared" si="9"/>
        <v>0</v>
      </c>
    </row>
    <row r="39" spans="1:21" x14ac:dyDescent="0.25">
      <c r="A39" s="95"/>
      <c r="B39" s="220"/>
      <c r="C39" s="221"/>
      <c r="D39" s="221"/>
      <c r="E39" s="172"/>
      <c r="F39" s="173"/>
      <c r="G39" s="173"/>
      <c r="H39" s="209" t="s">
        <v>41</v>
      </c>
      <c r="I39" s="269" t="str">
        <f>CONCATENATE(A39,"/",2025)</f>
        <v>/2025</v>
      </c>
      <c r="J39" s="223" t="s">
        <v>26</v>
      </c>
      <c r="K39" s="220"/>
      <c r="L39" s="224"/>
      <c r="M39" s="36"/>
      <c r="N39" s="225"/>
      <c r="O39" s="226"/>
      <c r="P39" s="226"/>
      <c r="Q39" s="120"/>
      <c r="R39" s="227"/>
      <c r="S39" s="228"/>
      <c r="T39" s="228"/>
      <c r="U39" s="189">
        <f t="shared" si="9"/>
        <v>0</v>
      </c>
    </row>
    <row r="40" spans="1:21" x14ac:dyDescent="0.25">
      <c r="A40" s="95"/>
      <c r="B40" s="220"/>
      <c r="C40" s="221"/>
      <c r="D40" s="221"/>
      <c r="E40" s="172"/>
      <c r="F40" s="173"/>
      <c r="G40" s="173"/>
      <c r="H40" s="209" t="s">
        <v>41</v>
      </c>
      <c r="I40" s="269" t="str">
        <f>CONCATENATE(A40,"/",2025)</f>
        <v>/2025</v>
      </c>
      <c r="J40" s="223" t="s">
        <v>26</v>
      </c>
      <c r="K40" s="220"/>
      <c r="L40" s="224"/>
      <c r="M40" s="36"/>
      <c r="N40" s="225"/>
      <c r="O40" s="226"/>
      <c r="P40" s="226"/>
      <c r="Q40" s="120"/>
      <c r="R40" s="227"/>
      <c r="S40" s="228"/>
      <c r="T40" s="228"/>
      <c r="U40" s="189">
        <f t="shared" si="9"/>
        <v>0</v>
      </c>
    </row>
    <row r="41" spans="1:21" x14ac:dyDescent="0.25">
      <c r="A41" s="95"/>
      <c r="B41" s="220"/>
      <c r="C41" s="221"/>
      <c r="D41" s="221"/>
      <c r="E41" s="172"/>
      <c r="F41" s="173"/>
      <c r="G41" s="173"/>
      <c r="H41" s="209" t="s">
        <v>41</v>
      </c>
      <c r="I41" s="269" t="str">
        <f t="shared" si="4"/>
        <v>/2025</v>
      </c>
      <c r="J41" s="223" t="s">
        <v>26</v>
      </c>
      <c r="K41" s="220"/>
      <c r="L41" s="224"/>
      <c r="M41" s="36"/>
      <c r="N41" s="225"/>
      <c r="O41" s="226"/>
      <c r="P41" s="226"/>
      <c r="Q41" s="120"/>
      <c r="R41" s="227"/>
      <c r="S41" s="228"/>
      <c r="T41" s="228"/>
      <c r="U41" s="189">
        <f t="shared" si="9"/>
        <v>0</v>
      </c>
    </row>
    <row r="42" spans="1:21" x14ac:dyDescent="0.25">
      <c r="A42" s="95"/>
      <c r="B42" s="220"/>
      <c r="C42" s="221"/>
      <c r="D42" s="221"/>
      <c r="E42" s="172"/>
      <c r="F42" s="173"/>
      <c r="G42" s="173"/>
      <c r="H42" s="209" t="s">
        <v>41</v>
      </c>
      <c r="I42" s="269" t="str">
        <f t="shared" si="4"/>
        <v>/2025</v>
      </c>
      <c r="J42" s="223" t="s">
        <v>26</v>
      </c>
      <c r="K42" s="220"/>
      <c r="L42" s="224"/>
      <c r="M42" s="36"/>
      <c r="N42" s="225"/>
      <c r="O42" s="226"/>
      <c r="P42" s="226"/>
      <c r="Q42" s="120"/>
      <c r="R42" s="227"/>
      <c r="S42" s="228"/>
      <c r="T42" s="228"/>
      <c r="U42" s="189">
        <f t="shared" si="9"/>
        <v>0</v>
      </c>
    </row>
    <row r="43" spans="1:21" x14ac:dyDescent="0.25">
      <c r="A43" s="95"/>
      <c r="B43" s="220"/>
      <c r="C43" s="221"/>
      <c r="D43" s="221"/>
      <c r="E43" s="172"/>
      <c r="F43" s="173"/>
      <c r="G43" s="173"/>
      <c r="H43" s="209" t="s">
        <v>41</v>
      </c>
      <c r="I43" s="269" t="str">
        <f t="shared" si="4"/>
        <v>/2025</v>
      </c>
      <c r="J43" s="223" t="s">
        <v>26</v>
      </c>
      <c r="K43" s="220"/>
      <c r="L43" s="224"/>
      <c r="M43" s="36"/>
      <c r="N43" s="225"/>
      <c r="O43" s="226"/>
      <c r="P43" s="226"/>
      <c r="Q43" s="120"/>
      <c r="R43" s="227"/>
      <c r="S43" s="228"/>
      <c r="T43" s="228"/>
      <c r="U43" s="189">
        <f t="shared" si="9"/>
        <v>0</v>
      </c>
    </row>
    <row r="44" spans="1:21" x14ac:dyDescent="0.25">
      <c r="A44" s="95"/>
      <c r="B44" s="220"/>
      <c r="C44" s="221"/>
      <c r="D44" s="221"/>
      <c r="E44" s="172"/>
      <c r="F44" s="173"/>
      <c r="G44" s="173"/>
      <c r="H44" s="209" t="s">
        <v>41</v>
      </c>
      <c r="I44" s="269" t="str">
        <f t="shared" si="4"/>
        <v>/2025</v>
      </c>
      <c r="J44" s="223" t="s">
        <v>26</v>
      </c>
      <c r="K44" s="220"/>
      <c r="L44" s="224"/>
      <c r="M44" s="36"/>
      <c r="N44" s="225"/>
      <c r="O44" s="226"/>
      <c r="P44" s="226"/>
      <c r="Q44" s="120"/>
      <c r="R44" s="227"/>
      <c r="S44" s="228"/>
      <c r="T44" s="228"/>
      <c r="U44" s="189">
        <f t="shared" si="9"/>
        <v>0</v>
      </c>
    </row>
    <row r="45" spans="1:21" x14ac:dyDescent="0.25">
      <c r="A45" s="95"/>
      <c r="B45" s="220"/>
      <c r="C45" s="221"/>
      <c r="D45" s="221"/>
      <c r="E45" s="172"/>
      <c r="F45" s="173"/>
      <c r="G45" s="173"/>
      <c r="H45" s="209" t="s">
        <v>41</v>
      </c>
      <c r="I45" s="269" t="str">
        <f t="shared" si="4"/>
        <v>/2025</v>
      </c>
      <c r="J45" s="223" t="s">
        <v>26</v>
      </c>
      <c r="K45" s="220"/>
      <c r="L45" s="224"/>
      <c r="M45" s="36"/>
      <c r="N45" s="225"/>
      <c r="O45" s="226"/>
      <c r="P45" s="226"/>
      <c r="Q45" s="120"/>
      <c r="R45" s="227"/>
      <c r="S45" s="228"/>
      <c r="T45" s="228"/>
      <c r="U45" s="189">
        <f t="shared" si="9"/>
        <v>0</v>
      </c>
    </row>
    <row r="46" spans="1:21" x14ac:dyDescent="0.25">
      <c r="A46" s="95"/>
      <c r="B46" s="220"/>
      <c r="C46" s="221"/>
      <c r="D46" s="221"/>
      <c r="E46" s="172"/>
      <c r="F46" s="173"/>
      <c r="G46" s="173"/>
      <c r="H46" s="209" t="s">
        <v>41</v>
      </c>
      <c r="I46" s="269" t="str">
        <f t="shared" si="4"/>
        <v>/2025</v>
      </c>
      <c r="J46" s="223" t="s">
        <v>26</v>
      </c>
      <c r="K46" s="220"/>
      <c r="L46" s="224"/>
      <c r="M46" s="36"/>
      <c r="N46" s="225"/>
      <c r="O46" s="226"/>
      <c r="P46" s="226"/>
      <c r="Q46" s="120"/>
      <c r="R46" s="227"/>
      <c r="S46" s="228"/>
      <c r="T46" s="228"/>
      <c r="U46" s="189">
        <f t="shared" si="9"/>
        <v>0</v>
      </c>
    </row>
    <row r="47" spans="1:21" x14ac:dyDescent="0.25">
      <c r="A47" s="95"/>
      <c r="B47" s="220"/>
      <c r="C47" s="221"/>
      <c r="D47" s="221"/>
      <c r="E47" s="172"/>
      <c r="F47" s="173"/>
      <c r="G47" s="173"/>
      <c r="H47" s="209" t="s">
        <v>41</v>
      </c>
      <c r="I47" s="269" t="str">
        <f t="shared" si="4"/>
        <v>/2025</v>
      </c>
      <c r="J47" s="223" t="s">
        <v>26</v>
      </c>
      <c r="K47" s="220"/>
      <c r="L47" s="224"/>
      <c r="M47" s="36"/>
      <c r="N47" s="225"/>
      <c r="O47" s="226"/>
      <c r="P47" s="226"/>
      <c r="Q47" s="120"/>
      <c r="R47" s="227"/>
      <c r="S47" s="228"/>
      <c r="T47" s="228"/>
      <c r="U47" s="189">
        <f t="shared" si="9"/>
        <v>0</v>
      </c>
    </row>
    <row r="48" spans="1:21" x14ac:dyDescent="0.25">
      <c r="A48" s="95"/>
      <c r="B48" s="220"/>
      <c r="C48" s="221"/>
      <c r="D48" s="221"/>
      <c r="E48" s="172"/>
      <c r="F48" s="173"/>
      <c r="G48" s="173"/>
      <c r="H48" s="222"/>
      <c r="I48" s="269"/>
      <c r="J48" s="223"/>
      <c r="K48" s="220"/>
      <c r="L48" s="224"/>
      <c r="M48" s="36"/>
      <c r="N48" s="225"/>
      <c r="O48" s="226"/>
      <c r="P48" s="226"/>
      <c r="Q48" s="120"/>
      <c r="R48" s="227"/>
      <c r="S48" s="228"/>
      <c r="T48" s="228"/>
      <c r="U48" s="189"/>
    </row>
    <row r="49" spans="1:21" x14ac:dyDescent="0.25">
      <c r="A49" s="95"/>
      <c r="B49" s="220"/>
      <c r="C49" s="221"/>
      <c r="D49" s="244"/>
      <c r="E49" s="270" t="s">
        <v>73</v>
      </c>
      <c r="F49" s="271">
        <f>SUM(F36:F48)</f>
        <v>0</v>
      </c>
      <c r="G49" s="271">
        <f>SUM(G32:G48)</f>
        <v>0</v>
      </c>
      <c r="H49" s="222"/>
      <c r="I49" s="269"/>
      <c r="J49" s="223"/>
      <c r="K49" s="220"/>
      <c r="L49" s="224"/>
      <c r="M49" s="36"/>
      <c r="N49" s="225"/>
      <c r="O49" s="226"/>
      <c r="P49" s="226"/>
      <c r="Q49" s="120"/>
      <c r="R49" s="227"/>
      <c r="S49" s="228"/>
      <c r="T49" s="228"/>
      <c r="U49" s="189"/>
    </row>
    <row r="50" spans="1:21" x14ac:dyDescent="0.25">
      <c r="A50" s="95"/>
      <c r="B50" s="220"/>
      <c r="C50" s="221"/>
      <c r="D50" s="221"/>
      <c r="E50" s="172"/>
      <c r="F50" s="173"/>
      <c r="G50" s="173"/>
      <c r="H50" s="222"/>
      <c r="I50" s="269"/>
      <c r="J50" s="223"/>
      <c r="K50" s="220"/>
      <c r="L50" s="224"/>
      <c r="M50" s="36"/>
      <c r="N50" s="225"/>
      <c r="O50" s="226"/>
      <c r="P50" s="226"/>
      <c r="Q50" s="120"/>
      <c r="R50" s="227"/>
      <c r="S50" s="228"/>
      <c r="T50" s="228"/>
      <c r="U50" s="189"/>
    </row>
    <row r="51" spans="1:21" x14ac:dyDescent="0.25">
      <c r="A51" s="95"/>
      <c r="B51" s="220"/>
      <c r="C51" s="221"/>
      <c r="D51" s="221"/>
      <c r="E51" s="172"/>
      <c r="F51" s="173"/>
      <c r="G51" s="173"/>
      <c r="H51" s="222" t="s">
        <v>71</v>
      </c>
      <c r="I51" s="269" t="str">
        <f>CONCATENATE(A51,"/",2025)</f>
        <v>/2025</v>
      </c>
      <c r="J51" s="223"/>
      <c r="K51" s="220"/>
      <c r="L51" s="224"/>
      <c r="M51" s="36"/>
      <c r="N51" s="225"/>
      <c r="O51" s="226"/>
      <c r="P51" s="226"/>
      <c r="Q51" s="120"/>
      <c r="R51" s="227"/>
      <c r="S51" s="228"/>
      <c r="T51" s="228"/>
      <c r="U51" s="189">
        <f>IF(K51&lt;&gt;"","",F51)</f>
        <v>0</v>
      </c>
    </row>
    <row r="52" spans="1:21" x14ac:dyDescent="0.25">
      <c r="A52" s="254"/>
      <c r="B52" s="255"/>
      <c r="C52" s="256"/>
      <c r="D52" s="256"/>
      <c r="E52" s="190"/>
      <c r="F52" s="191"/>
      <c r="G52" s="191"/>
      <c r="H52" s="257"/>
      <c r="I52" s="258"/>
      <c r="J52" s="259"/>
      <c r="K52" s="260"/>
      <c r="L52" s="261"/>
      <c r="M52" s="262"/>
      <c r="N52" s="263"/>
      <c r="O52" s="264"/>
      <c r="P52" s="264"/>
      <c r="Q52" s="265"/>
      <c r="R52" s="266"/>
      <c r="S52" s="267"/>
      <c r="T52" s="267"/>
      <c r="U52" s="268"/>
    </row>
    <row r="53" spans="1:21" x14ac:dyDescent="0.25">
      <c r="A53" s="176"/>
      <c r="B53" s="177"/>
      <c r="C53" s="178"/>
      <c r="D53" s="274"/>
      <c r="E53" s="270" t="s">
        <v>74</v>
      </c>
      <c r="F53" s="271">
        <f>F49+F34+F30+F26+F19+F10</f>
        <v>0</v>
      </c>
      <c r="G53" s="271">
        <f>G51+G49+G34+G30+G26+G19+G10</f>
        <v>0</v>
      </c>
      <c r="H53" s="179"/>
      <c r="M53" s="180">
        <f t="shared" ref="M53:U53" si="10">SUM(M4:M52)</f>
        <v>0</v>
      </c>
      <c r="N53" s="180">
        <f t="shared" si="10"/>
        <v>0</v>
      </c>
      <c r="O53" s="180">
        <f t="shared" si="10"/>
        <v>0</v>
      </c>
      <c r="P53" s="180">
        <f t="shared" si="10"/>
        <v>0</v>
      </c>
      <c r="Q53" s="180">
        <f t="shared" si="10"/>
        <v>0</v>
      </c>
      <c r="R53" s="180">
        <f t="shared" si="10"/>
        <v>0</v>
      </c>
      <c r="S53" s="180">
        <f t="shared" si="10"/>
        <v>0</v>
      </c>
      <c r="T53" s="180">
        <f t="shared" si="10"/>
        <v>0</v>
      </c>
      <c r="U53" s="180">
        <f t="shared" si="10"/>
        <v>0</v>
      </c>
    </row>
    <row r="54" spans="1:21" ht="17.25" x14ac:dyDescent="0.25">
      <c r="A54" s="100"/>
      <c r="B54" s="168"/>
      <c r="C54" s="103"/>
      <c r="D54" s="103"/>
      <c r="L54" s="85" t="s">
        <v>44</v>
      </c>
      <c r="M54" s="162">
        <f>M53-N53</f>
        <v>0</v>
      </c>
      <c r="O54" s="163">
        <f>O53-P53</f>
        <v>0</v>
      </c>
      <c r="Q54" s="164">
        <f>Q53</f>
        <v>0</v>
      </c>
      <c r="S54" s="165">
        <f>S53-T53</f>
        <v>0</v>
      </c>
    </row>
    <row r="55" spans="1:21" x14ac:dyDescent="0.25">
      <c r="A55" s="100"/>
      <c r="B55" s="309"/>
      <c r="C55" s="309"/>
      <c r="F55" s="163"/>
      <c r="G55" s="163"/>
      <c r="L55" s="52" t="s">
        <v>22</v>
      </c>
      <c r="M55" s="89">
        <f>N53+O55</f>
        <v>0</v>
      </c>
      <c r="O55" s="89">
        <f>P53</f>
        <v>0</v>
      </c>
      <c r="P55" s="28" t="s">
        <v>23</v>
      </c>
      <c r="Q55" s="163">
        <f>R53</f>
        <v>0</v>
      </c>
    </row>
    <row r="56" spans="1:21" ht="17.25" x14ac:dyDescent="0.25">
      <c r="A56" s="100"/>
      <c r="L56" s="85" t="s">
        <v>24</v>
      </c>
      <c r="M56" s="162">
        <f>M55/1.2</f>
        <v>0</v>
      </c>
      <c r="N56" s="162"/>
      <c r="O56" s="162">
        <f>O55/1.2</f>
        <v>0</v>
      </c>
    </row>
    <row r="57" spans="1:21" ht="18" thickBot="1" x14ac:dyDescent="0.3">
      <c r="A57" s="100"/>
      <c r="L57" s="52" t="s">
        <v>25</v>
      </c>
      <c r="M57" s="169">
        <f>M56*20/100</f>
        <v>0</v>
      </c>
      <c r="N57" s="169"/>
      <c r="O57" s="169">
        <f t="shared" ref="O57" si="11">O56*20/100</f>
        <v>0</v>
      </c>
      <c r="P57" s="170"/>
    </row>
    <row r="58" spans="1:21" ht="19.5" thickTop="1" x14ac:dyDescent="0.25">
      <c r="A58" s="100"/>
      <c r="B58" s="312" t="s">
        <v>83</v>
      </c>
      <c r="C58" s="313"/>
      <c r="D58" s="314"/>
      <c r="F58" s="163"/>
      <c r="L58" s="85" t="s">
        <v>75</v>
      </c>
      <c r="M58" s="162">
        <f>M56+Q55+S55</f>
        <v>0</v>
      </c>
    </row>
    <row r="59" spans="1:21" ht="17.25" x14ac:dyDescent="0.25">
      <c r="B59" s="275"/>
      <c r="C59" s="276"/>
      <c r="D59" s="277"/>
      <c r="L59" s="85"/>
      <c r="M59" s="162"/>
    </row>
    <row r="60" spans="1:21" ht="17.25" x14ac:dyDescent="0.25">
      <c r="B60" s="278">
        <v>607090</v>
      </c>
      <c r="C60" s="280" t="s">
        <v>78</v>
      </c>
      <c r="D60" s="294">
        <f>SUMIF(H5:H52,"Lot Or  18 K - 18 K (750/1000)",F5:F52)</f>
        <v>0</v>
      </c>
      <c r="E60" s="296" t="s">
        <v>84</v>
      </c>
      <c r="L60" s="85"/>
      <c r="M60" s="162"/>
    </row>
    <row r="61" spans="1:21" ht="17.25" x14ac:dyDescent="0.25">
      <c r="B61" s="278">
        <v>607190</v>
      </c>
      <c r="C61" s="280" t="s">
        <v>79</v>
      </c>
      <c r="D61" s="294">
        <f>SUMIF(H4:H51,"Lot Argent",F4:F51)</f>
        <v>0</v>
      </c>
      <c r="E61" s="295">
        <f>SUM(D60:D61)</f>
        <v>0</v>
      </c>
      <c r="L61" s="85"/>
      <c r="M61" s="162"/>
    </row>
    <row r="62" spans="1:21" x14ac:dyDescent="0.25">
      <c r="B62" s="278"/>
      <c r="C62" s="280"/>
      <c r="D62" s="283"/>
      <c r="E62" s="297" t="s">
        <v>85</v>
      </c>
      <c r="H62"/>
      <c r="I62"/>
      <c r="K62"/>
      <c r="L62"/>
      <c r="M62"/>
      <c r="N62"/>
      <c r="O62"/>
      <c r="P62"/>
      <c r="Q62"/>
      <c r="R62"/>
      <c r="S62"/>
      <c r="T62"/>
      <c r="U62"/>
    </row>
    <row r="63" spans="1:21" x14ac:dyDescent="0.25">
      <c r="B63" s="278">
        <v>707090</v>
      </c>
      <c r="C63" s="280" t="s">
        <v>80</v>
      </c>
      <c r="D63" s="294">
        <f>Q53</f>
        <v>0</v>
      </c>
      <c r="E63" s="299">
        <f>D63-D60</f>
        <v>0</v>
      </c>
      <c r="H63"/>
      <c r="I63"/>
      <c r="K63"/>
      <c r="L63"/>
      <c r="M63"/>
      <c r="N63"/>
      <c r="O63"/>
      <c r="P63"/>
      <c r="Q63"/>
      <c r="R63"/>
      <c r="S63"/>
      <c r="T63"/>
      <c r="U63"/>
    </row>
    <row r="64" spans="1:21" x14ac:dyDescent="0.25">
      <c r="B64" s="278">
        <v>707100</v>
      </c>
      <c r="C64" s="280" t="s">
        <v>81</v>
      </c>
      <c r="D64" s="294">
        <f>O53-P53</f>
        <v>0</v>
      </c>
      <c r="E64" s="300"/>
      <c r="F64" s="308" t="s">
        <v>92</v>
      </c>
      <c r="H64"/>
      <c r="I64"/>
      <c r="K64"/>
      <c r="L64"/>
      <c r="M64"/>
      <c r="N64"/>
      <c r="O64"/>
      <c r="P64"/>
      <c r="Q64"/>
      <c r="R64"/>
      <c r="S64"/>
      <c r="T64"/>
      <c r="U64"/>
    </row>
    <row r="65" spans="2:21" ht="15.75" thickBot="1" x14ac:dyDescent="0.3">
      <c r="B65" s="279">
        <v>701190</v>
      </c>
      <c r="C65" s="281" t="s">
        <v>82</v>
      </c>
      <c r="D65" s="298">
        <f>ROUND(P53/1.2,2)</f>
        <v>0</v>
      </c>
      <c r="E65" s="295">
        <f>D65</f>
        <v>0</v>
      </c>
      <c r="F65" s="307">
        <f>ROUND(E65*0.2,2)</f>
        <v>0</v>
      </c>
      <c r="H65"/>
      <c r="I65"/>
      <c r="K65"/>
      <c r="L65"/>
      <c r="M65"/>
      <c r="N65"/>
      <c r="O65"/>
      <c r="P65"/>
      <c r="Q65"/>
      <c r="R65"/>
      <c r="S65"/>
      <c r="T65"/>
      <c r="U65"/>
    </row>
    <row r="66" spans="2:21" ht="15.75" thickTop="1" x14ac:dyDescent="0.25">
      <c r="C66" s="305" t="s">
        <v>90</v>
      </c>
      <c r="D66" s="306">
        <f>SUM(D63:D65)</f>
        <v>0</v>
      </c>
      <c r="H66"/>
      <c r="I66"/>
      <c r="K66"/>
      <c r="L66"/>
      <c r="M66"/>
      <c r="N66"/>
      <c r="O66"/>
      <c r="P66"/>
      <c r="Q66"/>
      <c r="R66"/>
      <c r="S66"/>
      <c r="T66"/>
      <c r="U66"/>
    </row>
    <row r="67" spans="2:21" x14ac:dyDescent="0.25">
      <c r="D67" s="302" t="s">
        <v>86</v>
      </c>
      <c r="E67" s="301">
        <f>SUM(E63:E65)</f>
        <v>0</v>
      </c>
      <c r="F67" s="303" t="e">
        <f>E67/SUM(D63:D65)</f>
        <v>#DIV/0!</v>
      </c>
      <c r="H67"/>
      <c r="I67"/>
      <c r="K67"/>
      <c r="L67"/>
      <c r="M67"/>
      <c r="N67"/>
      <c r="O67"/>
      <c r="P67"/>
      <c r="Q67"/>
      <c r="R67"/>
      <c r="S67"/>
      <c r="T67"/>
      <c r="U67"/>
    </row>
    <row r="68" spans="2:21" x14ac:dyDescent="0.25">
      <c r="H68"/>
      <c r="I68"/>
      <c r="K68"/>
      <c r="L68"/>
      <c r="M68"/>
      <c r="N68"/>
      <c r="O68"/>
      <c r="P68"/>
      <c r="Q68"/>
      <c r="R68"/>
      <c r="S68"/>
      <c r="T68"/>
      <c r="U68"/>
    </row>
    <row r="69" spans="2:21" x14ac:dyDescent="0.25">
      <c r="H69"/>
      <c r="I69"/>
      <c r="K69"/>
      <c r="L69"/>
      <c r="M69"/>
      <c r="N69"/>
      <c r="O69"/>
      <c r="P69"/>
      <c r="Q69"/>
      <c r="R69"/>
      <c r="S69"/>
      <c r="T69"/>
      <c r="U69"/>
    </row>
    <row r="70" spans="2:21" x14ac:dyDescent="0.25">
      <c r="H70"/>
      <c r="I70"/>
      <c r="K70"/>
      <c r="L70"/>
      <c r="M70"/>
      <c r="N70"/>
      <c r="O70"/>
      <c r="P70"/>
      <c r="Q70"/>
      <c r="R70"/>
      <c r="S70"/>
      <c r="T70"/>
      <c r="U70"/>
    </row>
    <row r="71" spans="2:21" ht="15.75" thickBot="1" x14ac:dyDescent="0.3">
      <c r="H71"/>
      <c r="I71"/>
      <c r="K71"/>
      <c r="L71"/>
      <c r="M71"/>
      <c r="N71"/>
      <c r="O71"/>
      <c r="P71"/>
      <c r="Q71"/>
      <c r="R71"/>
      <c r="S71"/>
      <c r="T71"/>
      <c r="U71"/>
    </row>
    <row r="72" spans="2:21" ht="19.5" thickTop="1" x14ac:dyDescent="0.25">
      <c r="B72" s="312" t="s">
        <v>87</v>
      </c>
      <c r="C72" s="313"/>
      <c r="D72" s="314"/>
      <c r="H72"/>
      <c r="I72"/>
      <c r="K72"/>
      <c r="L72"/>
      <c r="M72"/>
      <c r="N72"/>
      <c r="O72"/>
      <c r="P72"/>
      <c r="Q72"/>
      <c r="R72"/>
      <c r="S72"/>
      <c r="T72"/>
      <c r="U72"/>
    </row>
    <row r="73" spans="2:21" x14ac:dyDescent="0.25">
      <c r="B73" s="275"/>
      <c r="C73" s="276"/>
      <c r="D73" s="277"/>
      <c r="H73"/>
      <c r="I73"/>
      <c r="K73"/>
      <c r="L73"/>
      <c r="M73"/>
      <c r="N73"/>
      <c r="O73"/>
      <c r="P73"/>
      <c r="Q73"/>
      <c r="R73"/>
      <c r="S73"/>
      <c r="T73"/>
      <c r="U73"/>
    </row>
    <row r="74" spans="2:21" x14ac:dyDescent="0.25">
      <c r="B74" s="278">
        <v>607090</v>
      </c>
      <c r="C74" s="280" t="s">
        <v>78</v>
      </c>
      <c r="D74" s="294">
        <f>D60+'11-2025'!D74</f>
        <v>13215</v>
      </c>
      <c r="E74" s="296" t="s">
        <v>84</v>
      </c>
      <c r="H74"/>
      <c r="I74"/>
      <c r="K74"/>
      <c r="L74"/>
      <c r="M74"/>
      <c r="N74"/>
      <c r="O74"/>
      <c r="P74"/>
      <c r="Q74"/>
      <c r="R74"/>
      <c r="S74"/>
      <c r="T74"/>
      <c r="U74"/>
    </row>
    <row r="75" spans="2:21" x14ac:dyDescent="0.25">
      <c r="B75" s="278">
        <v>607190</v>
      </c>
      <c r="C75" s="280" t="s">
        <v>79</v>
      </c>
      <c r="D75" s="294">
        <f>D61+'11-2025'!D75</f>
        <v>640</v>
      </c>
      <c r="E75" s="295">
        <f>D74+D75</f>
        <v>13855</v>
      </c>
      <c r="H75"/>
      <c r="I75"/>
      <c r="K75"/>
      <c r="L75"/>
      <c r="M75"/>
      <c r="N75"/>
      <c r="O75"/>
      <c r="P75"/>
      <c r="Q75"/>
      <c r="R75"/>
      <c r="S75"/>
      <c r="T75"/>
      <c r="U75"/>
    </row>
    <row r="76" spans="2:21" x14ac:dyDescent="0.25">
      <c r="B76" s="278"/>
      <c r="C76" s="280"/>
      <c r="D76" s="283"/>
      <c r="E76" s="297" t="s">
        <v>85</v>
      </c>
      <c r="H76"/>
      <c r="I76"/>
      <c r="K76"/>
      <c r="L76"/>
      <c r="M76"/>
      <c r="N76"/>
      <c r="O76"/>
      <c r="P76"/>
      <c r="Q76"/>
      <c r="R76"/>
      <c r="S76"/>
      <c r="T76"/>
      <c r="U76"/>
    </row>
    <row r="77" spans="2:21" x14ac:dyDescent="0.25">
      <c r="B77" s="278">
        <v>707090</v>
      </c>
      <c r="C77" s="280" t="s">
        <v>80</v>
      </c>
      <c r="D77" s="294">
        <f>D63+'11-2025'!D77</f>
        <v>29561</v>
      </c>
      <c r="E77" s="299">
        <f>D77-D74</f>
        <v>16346</v>
      </c>
      <c r="H77"/>
      <c r="I77"/>
      <c r="K77"/>
      <c r="L77"/>
      <c r="M77"/>
      <c r="N77"/>
      <c r="O77"/>
      <c r="P77"/>
      <c r="Q77"/>
      <c r="R77"/>
      <c r="S77"/>
      <c r="T77"/>
      <c r="U77"/>
    </row>
    <row r="78" spans="2:21" x14ac:dyDescent="0.25">
      <c r="B78" s="278">
        <v>707100</v>
      </c>
      <c r="C78" s="280" t="s">
        <v>81</v>
      </c>
      <c r="D78" s="294">
        <f>D64+'11-2025'!D78</f>
        <v>540</v>
      </c>
      <c r="E78" s="300"/>
      <c r="H78"/>
      <c r="I78"/>
      <c r="K78"/>
      <c r="L78"/>
      <c r="M78"/>
      <c r="N78"/>
      <c r="O78"/>
      <c r="P78"/>
      <c r="Q78"/>
      <c r="R78"/>
      <c r="S78"/>
      <c r="T78"/>
      <c r="U78"/>
    </row>
    <row r="79" spans="2:21" ht="15.75" thickBot="1" x14ac:dyDescent="0.3">
      <c r="B79" s="279">
        <v>701190</v>
      </c>
      <c r="C79" s="281" t="s">
        <v>82</v>
      </c>
      <c r="D79" s="294">
        <f>D65+'11-2025'!D79</f>
        <v>191.67</v>
      </c>
      <c r="E79" s="295">
        <f>D79</f>
        <v>191.67</v>
      </c>
      <c r="H79"/>
      <c r="I79"/>
      <c r="K79"/>
      <c r="L79"/>
      <c r="M79"/>
      <c r="N79"/>
      <c r="O79"/>
      <c r="P79"/>
      <c r="Q79"/>
      <c r="R79"/>
      <c r="S79"/>
      <c r="T79"/>
      <c r="U79"/>
    </row>
    <row r="80" spans="2:21" ht="15.75" thickTop="1" x14ac:dyDescent="0.25">
      <c r="C80" s="305" t="s">
        <v>91</v>
      </c>
      <c r="D80" s="306">
        <f>SUM(D77:D79)</f>
        <v>30292.67</v>
      </c>
      <c r="H80"/>
      <c r="I80"/>
      <c r="K80"/>
      <c r="L80"/>
      <c r="M80"/>
      <c r="N80"/>
      <c r="O80"/>
      <c r="P80"/>
      <c r="Q80"/>
      <c r="R80"/>
      <c r="S80"/>
      <c r="T80"/>
      <c r="U80"/>
    </row>
    <row r="81" spans="4:21" x14ac:dyDescent="0.25">
      <c r="D81" s="302" t="s">
        <v>86</v>
      </c>
      <c r="E81" s="301">
        <f>SUM(E77:E79)</f>
        <v>16537.669999999998</v>
      </c>
      <c r="F81" s="303">
        <f>E81/SUM(D77:D79)</f>
        <v>0.54592975792493692</v>
      </c>
      <c r="H81"/>
      <c r="I81"/>
      <c r="K81"/>
      <c r="L81"/>
      <c r="M81"/>
      <c r="N81"/>
      <c r="O81"/>
      <c r="P81"/>
      <c r="Q81"/>
      <c r="R81"/>
      <c r="S81"/>
      <c r="T81"/>
      <c r="U81"/>
    </row>
    <row r="82" spans="4:21" x14ac:dyDescent="0.25">
      <c r="H82"/>
      <c r="I82"/>
      <c r="K82"/>
      <c r="L82"/>
      <c r="M82"/>
      <c r="N82"/>
      <c r="O82"/>
      <c r="P82"/>
      <c r="Q82"/>
      <c r="R82"/>
      <c r="S82"/>
      <c r="T82"/>
      <c r="U82"/>
    </row>
    <row r="83" spans="4:21" x14ac:dyDescent="0.25">
      <c r="H83"/>
      <c r="I83"/>
      <c r="K83"/>
      <c r="L83"/>
      <c r="M83"/>
      <c r="N83"/>
      <c r="O83"/>
      <c r="P83"/>
      <c r="Q83"/>
      <c r="R83"/>
      <c r="S83"/>
      <c r="T83"/>
      <c r="U83"/>
    </row>
    <row r="84" spans="4:21" x14ac:dyDescent="0.25">
      <c r="H84"/>
      <c r="I84"/>
      <c r="K84"/>
      <c r="L84"/>
      <c r="M84"/>
      <c r="N84"/>
      <c r="O84"/>
      <c r="P84"/>
      <c r="Q84"/>
      <c r="R84"/>
      <c r="S84"/>
      <c r="T84"/>
      <c r="U84"/>
    </row>
    <row r="85" spans="4:21" x14ac:dyDescent="0.25">
      <c r="H85"/>
      <c r="I85"/>
      <c r="K85"/>
      <c r="L85"/>
      <c r="M85"/>
      <c r="N85"/>
      <c r="O85"/>
      <c r="P85"/>
      <c r="Q85"/>
      <c r="R85"/>
      <c r="S85"/>
      <c r="T85"/>
      <c r="U85"/>
    </row>
    <row r="86" spans="4:21" x14ac:dyDescent="0.25">
      <c r="H86"/>
      <c r="I86"/>
      <c r="K86"/>
      <c r="L86"/>
      <c r="M86"/>
      <c r="N86"/>
      <c r="O86"/>
      <c r="P86"/>
      <c r="Q86"/>
      <c r="R86"/>
      <c r="S86"/>
      <c r="T86"/>
      <c r="U86"/>
    </row>
    <row r="87" spans="4:21" x14ac:dyDescent="0.25">
      <c r="H87"/>
      <c r="I87"/>
      <c r="K87"/>
      <c r="L87"/>
      <c r="M87"/>
      <c r="N87"/>
      <c r="O87"/>
      <c r="P87"/>
      <c r="Q87"/>
      <c r="R87"/>
      <c r="S87"/>
      <c r="T87"/>
      <c r="U87"/>
    </row>
    <row r="88" spans="4:21" x14ac:dyDescent="0.25">
      <c r="H88"/>
      <c r="I88"/>
      <c r="K88"/>
      <c r="L88"/>
      <c r="M88"/>
      <c r="N88"/>
      <c r="O88"/>
      <c r="P88"/>
      <c r="Q88"/>
      <c r="R88"/>
      <c r="S88"/>
      <c r="T88"/>
      <c r="U88"/>
    </row>
    <row r="89" spans="4:21" x14ac:dyDescent="0.25">
      <c r="H89"/>
      <c r="I89"/>
      <c r="K89"/>
      <c r="L89"/>
      <c r="M89"/>
      <c r="N89"/>
      <c r="O89"/>
      <c r="P89"/>
      <c r="Q89"/>
      <c r="R89"/>
      <c r="S89"/>
      <c r="T89"/>
      <c r="U89"/>
    </row>
    <row r="90" spans="4:21" x14ac:dyDescent="0.25">
      <c r="H90"/>
      <c r="I90"/>
      <c r="K90"/>
      <c r="L90"/>
      <c r="M90"/>
      <c r="N90"/>
      <c r="O90"/>
      <c r="P90"/>
      <c r="Q90"/>
      <c r="R90"/>
      <c r="S90"/>
      <c r="T90"/>
      <c r="U90"/>
    </row>
    <row r="91" spans="4:21" x14ac:dyDescent="0.25">
      <c r="H91"/>
      <c r="I91"/>
      <c r="K91"/>
      <c r="L91"/>
      <c r="M91"/>
      <c r="N91"/>
      <c r="O91"/>
      <c r="P91"/>
      <c r="Q91"/>
      <c r="R91"/>
      <c r="S91"/>
      <c r="T91"/>
      <c r="U91"/>
    </row>
    <row r="92" spans="4:21" x14ac:dyDescent="0.25">
      <c r="H92"/>
      <c r="I92"/>
      <c r="K92"/>
      <c r="L92"/>
      <c r="M92"/>
      <c r="N92"/>
      <c r="O92"/>
      <c r="P92"/>
      <c r="Q92"/>
      <c r="R92"/>
      <c r="S92"/>
      <c r="T92"/>
      <c r="U92"/>
    </row>
  </sheetData>
  <mergeCells count="6">
    <mergeCell ref="B72:D72"/>
    <mergeCell ref="M2:N2"/>
    <mergeCell ref="O2:P2"/>
    <mergeCell ref="Q2:R2"/>
    <mergeCell ref="B55:C55"/>
    <mergeCell ref="B58:D58"/>
  </mergeCells>
  <dataValidations count="1">
    <dataValidation type="list" allowBlank="1" showInputMessage="1" showErrorMessage="1" sqref="J5:J51" xr:uid="{00000000-0002-0000-0300-000000000000}">
      <formula1>Mode</formula1>
    </dataValidation>
  </dataValidations>
  <pageMargins left="0.7" right="0.7" top="0.75" bottom="0.75" header="0.3" footer="0.3"/>
  <pageSetup paperSize="9" scale="42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U92"/>
  <sheetViews>
    <sheetView topLeftCell="A50" workbookViewId="0">
      <selection activeCell="F64" sqref="F64:F65"/>
    </sheetView>
  </sheetViews>
  <sheetFormatPr baseColWidth="10" defaultColWidth="10.42578125" defaultRowHeight="15" x14ac:dyDescent="0.25"/>
  <cols>
    <col min="1" max="1" width="14.140625" style="99" bestFit="1" customWidth="1"/>
    <col min="2" max="2" width="14.85546875" style="19" customWidth="1"/>
    <col min="3" max="3" width="23.28515625" style="19" bestFit="1" customWidth="1"/>
    <col min="4" max="5" width="15" style="19" customWidth="1"/>
    <col min="6" max="6" width="15" style="28" customWidth="1"/>
    <col min="7" max="7" width="7.42578125" style="28" bestFit="1" customWidth="1"/>
    <col min="8" max="8" width="37" style="28" customWidth="1"/>
    <col min="9" max="9" width="9.85546875" style="8" customWidth="1"/>
    <col min="10" max="10" width="13.140625" customWidth="1"/>
    <col min="11" max="11" width="14.85546875" style="19" customWidth="1"/>
    <col min="12" max="12" width="17.85546875" style="28" customWidth="1"/>
    <col min="13" max="13" width="14.7109375" style="28" customWidth="1"/>
    <col min="14" max="16" width="14.42578125" style="28" customWidth="1"/>
    <col min="17" max="17" width="15.7109375" style="163" customWidth="1"/>
    <col min="18" max="18" width="15.7109375" style="28" customWidth="1"/>
    <col min="19" max="19" width="17.28515625" style="28" customWidth="1"/>
    <col min="20" max="20" width="14.42578125" style="28" customWidth="1"/>
    <col min="21" max="21" width="15.85546875" style="28" customWidth="1"/>
    <col min="22" max="22" width="10.42578125" customWidth="1"/>
  </cols>
  <sheetData>
    <row r="1" spans="1:21" ht="17.25" x14ac:dyDescent="0.3">
      <c r="A1" s="90" t="s">
        <v>0</v>
      </c>
      <c r="B1" s="1"/>
      <c r="C1" s="1">
        <v>2022</v>
      </c>
      <c r="D1" s="1"/>
      <c r="E1" s="1"/>
      <c r="F1" s="20"/>
      <c r="G1" s="20"/>
      <c r="H1" s="45" t="s">
        <v>1</v>
      </c>
      <c r="I1" s="54"/>
      <c r="J1" s="1"/>
      <c r="K1" s="73"/>
      <c r="L1" s="78"/>
      <c r="M1" s="106"/>
      <c r="N1" s="27"/>
      <c r="O1" s="27"/>
      <c r="P1" s="27"/>
      <c r="Q1" s="107"/>
      <c r="R1" s="27"/>
      <c r="S1" s="27"/>
      <c r="T1" s="27"/>
      <c r="U1" s="51" t="s">
        <v>2</v>
      </c>
    </row>
    <row r="2" spans="1:21" ht="17.25" x14ac:dyDescent="0.3">
      <c r="A2" s="91"/>
      <c r="B2" s="2"/>
      <c r="C2" s="15"/>
      <c r="D2" s="15"/>
      <c r="E2" s="15"/>
      <c r="F2" s="21"/>
      <c r="G2" s="21"/>
      <c r="H2" s="21"/>
      <c r="I2" s="55"/>
      <c r="J2" s="2"/>
      <c r="K2" s="2"/>
      <c r="L2" s="79"/>
      <c r="M2" s="310" t="s">
        <v>3</v>
      </c>
      <c r="N2" s="311"/>
      <c r="O2" s="310" t="s">
        <v>4</v>
      </c>
      <c r="P2" s="311"/>
      <c r="Q2" s="310" t="s">
        <v>31</v>
      </c>
      <c r="R2" s="311"/>
      <c r="S2" s="79"/>
      <c r="T2" s="79"/>
      <c r="U2" s="79"/>
    </row>
    <row r="3" spans="1:21" s="35" customFormat="1" ht="51.75" x14ac:dyDescent="0.25">
      <c r="A3" s="181" t="s">
        <v>5</v>
      </c>
      <c r="B3" s="182" t="s">
        <v>6</v>
      </c>
      <c r="C3" s="182" t="s">
        <v>28</v>
      </c>
      <c r="D3" s="182" t="s">
        <v>76</v>
      </c>
      <c r="E3" s="182" t="s">
        <v>7</v>
      </c>
      <c r="F3" s="182" t="s">
        <v>8</v>
      </c>
      <c r="G3" s="182" t="s">
        <v>39</v>
      </c>
      <c r="H3" s="182" t="s">
        <v>9</v>
      </c>
      <c r="I3" s="182" t="s">
        <v>10</v>
      </c>
      <c r="J3" s="183" t="s">
        <v>11</v>
      </c>
      <c r="K3" s="184" t="s">
        <v>12</v>
      </c>
      <c r="L3" s="182" t="s">
        <v>6</v>
      </c>
      <c r="M3" s="182" t="s">
        <v>30</v>
      </c>
      <c r="N3" s="185" t="s">
        <v>13</v>
      </c>
      <c r="O3" s="182" t="s">
        <v>14</v>
      </c>
      <c r="P3" s="182" t="s">
        <v>15</v>
      </c>
      <c r="Q3" s="186" t="s">
        <v>16</v>
      </c>
      <c r="R3" s="187" t="s">
        <v>17</v>
      </c>
      <c r="S3" s="188" t="s">
        <v>18</v>
      </c>
      <c r="T3" s="188" t="s">
        <v>19</v>
      </c>
      <c r="U3" s="182" t="s">
        <v>27</v>
      </c>
    </row>
    <row r="4" spans="1:21" x14ac:dyDescent="0.25">
      <c r="A4" s="192"/>
      <c r="B4" s="193"/>
      <c r="C4" s="194"/>
      <c r="D4" s="194"/>
      <c r="E4" s="195"/>
      <c r="F4" s="196"/>
      <c r="G4" s="196"/>
      <c r="H4" s="196"/>
      <c r="I4" s="197"/>
      <c r="J4" s="198"/>
      <c r="K4" s="193"/>
      <c r="L4" s="199"/>
      <c r="M4" s="196"/>
      <c r="N4" s="200"/>
      <c r="O4" s="201"/>
      <c r="P4" s="201"/>
      <c r="Q4" s="202"/>
      <c r="R4" s="203"/>
      <c r="S4" s="204"/>
      <c r="T4" s="205"/>
      <c r="U4" s="206"/>
    </row>
    <row r="5" spans="1:21" x14ac:dyDescent="0.25">
      <c r="A5" s="94"/>
      <c r="B5" s="207"/>
      <c r="C5" s="208"/>
      <c r="D5" s="208"/>
      <c r="E5" s="13"/>
      <c r="F5" s="14"/>
      <c r="G5" s="14"/>
      <c r="H5" s="209" t="s">
        <v>41</v>
      </c>
      <c r="I5" s="269" t="str">
        <f t="shared" ref="I5:I8" si="0">CONCATENATE(A5,"/",2025)</f>
        <v>/2025</v>
      </c>
      <c r="J5" s="210" t="s">
        <v>26</v>
      </c>
      <c r="K5" s="211"/>
      <c r="L5" s="62"/>
      <c r="M5" s="40"/>
      <c r="N5" s="116" t="str">
        <f>IF(M5="","",IF(E5&lt;&gt;"",M5-E5,M5-F5))</f>
        <v/>
      </c>
      <c r="O5" s="212"/>
      <c r="P5" s="212" t="str">
        <f>IF(O5="","",IF(E5&lt;&gt;"",O5-E5,O5-F5))</f>
        <v/>
      </c>
      <c r="Q5" s="111"/>
      <c r="R5" s="112"/>
      <c r="S5" s="213"/>
      <c r="T5" s="213"/>
      <c r="U5" s="189">
        <f t="shared" ref="U5:U8" si="1">IF(K5&lt;&gt;"","",C5)</f>
        <v>0</v>
      </c>
    </row>
    <row r="6" spans="1:21" x14ac:dyDescent="0.25">
      <c r="A6" s="94"/>
      <c r="B6" s="214"/>
      <c r="C6" s="215"/>
      <c r="D6" s="215"/>
      <c r="E6" s="13"/>
      <c r="F6" s="14"/>
      <c r="G6" s="14"/>
      <c r="H6" s="209" t="s">
        <v>41</v>
      </c>
      <c r="I6" s="269" t="str">
        <f t="shared" si="0"/>
        <v>/2025</v>
      </c>
      <c r="J6" s="210" t="s">
        <v>26</v>
      </c>
      <c r="K6" s="214"/>
      <c r="L6" s="62"/>
      <c r="M6" s="40"/>
      <c r="N6" s="216"/>
      <c r="O6" s="217"/>
      <c r="P6" s="217"/>
      <c r="Q6" s="111"/>
      <c r="R6" s="218"/>
      <c r="S6" s="219"/>
      <c r="T6" s="219"/>
      <c r="U6" s="189">
        <f t="shared" si="1"/>
        <v>0</v>
      </c>
    </row>
    <row r="7" spans="1:21" x14ac:dyDescent="0.25">
      <c r="A7" s="94"/>
      <c r="B7" s="214"/>
      <c r="C7" s="215"/>
      <c r="D7" s="215"/>
      <c r="E7" s="13"/>
      <c r="F7" s="14"/>
      <c r="G7" s="14"/>
      <c r="H7" s="209" t="s">
        <v>41</v>
      </c>
      <c r="I7" s="269" t="str">
        <f t="shared" si="0"/>
        <v>/2025</v>
      </c>
      <c r="J7" s="210" t="s">
        <v>26</v>
      </c>
      <c r="K7" s="214"/>
      <c r="L7" s="62"/>
      <c r="M7" s="40"/>
      <c r="N7" s="216"/>
      <c r="O7" s="217"/>
      <c r="P7" s="217"/>
      <c r="Q7" s="111"/>
      <c r="R7" s="218"/>
      <c r="S7" s="219"/>
      <c r="T7" s="219"/>
      <c r="U7" s="189">
        <f t="shared" si="1"/>
        <v>0</v>
      </c>
    </row>
    <row r="8" spans="1:21" x14ac:dyDescent="0.25">
      <c r="A8" s="94"/>
      <c r="B8" s="214"/>
      <c r="C8" s="215"/>
      <c r="D8" s="215"/>
      <c r="E8" s="13"/>
      <c r="F8" s="14"/>
      <c r="G8" s="14"/>
      <c r="H8" s="209" t="s">
        <v>41</v>
      </c>
      <c r="I8" s="269" t="str">
        <f t="shared" si="0"/>
        <v>/2025</v>
      </c>
      <c r="J8" s="210" t="s">
        <v>26</v>
      </c>
      <c r="K8" s="214"/>
      <c r="L8" s="62"/>
      <c r="M8" s="40"/>
      <c r="N8" s="216"/>
      <c r="O8" s="217"/>
      <c r="P8" s="217"/>
      <c r="Q8" s="111"/>
      <c r="R8" s="218"/>
      <c r="S8" s="219"/>
      <c r="T8" s="219"/>
      <c r="U8" s="189">
        <f t="shared" si="1"/>
        <v>0</v>
      </c>
    </row>
    <row r="9" spans="1:21" x14ac:dyDescent="0.25">
      <c r="A9" s="95"/>
      <c r="B9" s="220"/>
      <c r="C9" s="221"/>
      <c r="D9" s="221"/>
      <c r="E9" s="172"/>
      <c r="F9" s="173"/>
      <c r="G9" s="173"/>
      <c r="H9" s="222"/>
      <c r="I9" s="223"/>
      <c r="J9" s="223"/>
      <c r="K9" s="220"/>
      <c r="L9" s="224"/>
      <c r="M9" s="36"/>
      <c r="N9" s="225"/>
      <c r="O9" s="226"/>
      <c r="P9" s="226"/>
      <c r="Q9" s="120"/>
      <c r="R9" s="227"/>
      <c r="S9" s="228"/>
      <c r="T9" s="228"/>
      <c r="U9" s="189"/>
    </row>
    <row r="10" spans="1:21" x14ac:dyDescent="0.25">
      <c r="A10" s="229"/>
      <c r="B10" s="230"/>
      <c r="C10" s="231"/>
      <c r="D10" s="231"/>
      <c r="E10" s="270" t="s">
        <v>73</v>
      </c>
      <c r="F10" s="271">
        <f>SUM(F5:F9)</f>
        <v>0</v>
      </c>
      <c r="G10" s="271">
        <f>SUM(G5:G9)</f>
        <v>0</v>
      </c>
      <c r="H10" s="232"/>
      <c r="I10" s="233"/>
      <c r="J10" s="233"/>
      <c r="K10" s="230"/>
      <c r="L10" s="234"/>
      <c r="M10" s="235"/>
      <c r="N10" s="236"/>
      <c r="O10" s="237"/>
      <c r="P10" s="237"/>
      <c r="Q10" s="238"/>
      <c r="R10" s="239"/>
      <c r="S10" s="240"/>
      <c r="T10" s="240"/>
      <c r="U10" s="241"/>
    </row>
    <row r="11" spans="1:21" x14ac:dyDescent="0.25">
      <c r="A11" s="242"/>
      <c r="B11" s="243"/>
      <c r="C11" s="244"/>
      <c r="D11" s="244"/>
      <c r="E11" s="174"/>
      <c r="F11" s="175"/>
      <c r="G11" s="175"/>
      <c r="H11" s="245"/>
      <c r="I11" s="246"/>
      <c r="J11" s="246"/>
      <c r="K11" s="243"/>
      <c r="L11" s="247"/>
      <c r="M11" s="248"/>
      <c r="N11" s="249"/>
      <c r="O11" s="250"/>
      <c r="P11" s="250"/>
      <c r="Q11" s="251"/>
      <c r="R11" s="252"/>
      <c r="S11" s="253"/>
      <c r="T11" s="253"/>
      <c r="U11" s="189"/>
    </row>
    <row r="12" spans="1:21" x14ac:dyDescent="0.25">
      <c r="A12" s="95"/>
      <c r="B12" s="220"/>
      <c r="C12" s="221"/>
      <c r="D12" s="221"/>
      <c r="E12" s="172"/>
      <c r="F12" s="173"/>
      <c r="G12" s="173"/>
      <c r="H12" s="209" t="s">
        <v>41</v>
      </c>
      <c r="I12" s="269" t="str">
        <f t="shared" ref="I12:I17" si="2">CONCATENATE(A12,"/",2025)</f>
        <v>/2025</v>
      </c>
      <c r="J12" s="223" t="s">
        <v>26</v>
      </c>
      <c r="K12" s="220"/>
      <c r="L12" s="224"/>
      <c r="M12" s="36"/>
      <c r="N12" s="225"/>
      <c r="O12" s="226"/>
      <c r="P12" s="226"/>
      <c r="Q12" s="120"/>
      <c r="R12" s="227"/>
      <c r="S12" s="228"/>
      <c r="T12" s="228"/>
      <c r="U12" s="189">
        <f t="shared" ref="U12:U17" si="3">IF(K12&lt;&gt;"","",C12)</f>
        <v>0</v>
      </c>
    </row>
    <row r="13" spans="1:21" x14ac:dyDescent="0.25">
      <c r="A13" s="95"/>
      <c r="B13" s="220"/>
      <c r="C13" s="221"/>
      <c r="D13" s="221"/>
      <c r="E13" s="172"/>
      <c r="F13" s="173"/>
      <c r="G13" s="173"/>
      <c r="H13" s="209" t="s">
        <v>41</v>
      </c>
      <c r="I13" s="269" t="str">
        <f t="shared" si="2"/>
        <v>/2025</v>
      </c>
      <c r="J13" s="223" t="s">
        <v>26</v>
      </c>
      <c r="K13" s="220"/>
      <c r="L13" s="224"/>
      <c r="M13" s="36"/>
      <c r="N13" s="225"/>
      <c r="O13" s="226"/>
      <c r="P13" s="226"/>
      <c r="Q13" s="120"/>
      <c r="R13" s="227"/>
      <c r="S13" s="228"/>
      <c r="T13" s="228"/>
      <c r="U13" s="189">
        <f t="shared" si="3"/>
        <v>0</v>
      </c>
    </row>
    <row r="14" spans="1:21" x14ac:dyDescent="0.25">
      <c r="A14" s="95"/>
      <c r="B14" s="220"/>
      <c r="C14" s="221"/>
      <c r="D14" s="221"/>
      <c r="E14" s="172"/>
      <c r="F14" s="173"/>
      <c r="G14" s="173"/>
      <c r="H14" s="209" t="s">
        <v>41</v>
      </c>
      <c r="I14" s="269" t="str">
        <f t="shared" si="2"/>
        <v>/2025</v>
      </c>
      <c r="J14" s="223" t="s">
        <v>26</v>
      </c>
      <c r="K14" s="220"/>
      <c r="L14" s="224"/>
      <c r="M14" s="36"/>
      <c r="N14" s="225"/>
      <c r="O14" s="226"/>
      <c r="P14" s="226"/>
      <c r="Q14" s="120"/>
      <c r="R14" s="227"/>
      <c r="S14" s="228"/>
      <c r="T14" s="228"/>
      <c r="U14" s="189">
        <f t="shared" si="3"/>
        <v>0</v>
      </c>
    </row>
    <row r="15" spans="1:21" x14ac:dyDescent="0.25">
      <c r="A15" s="95"/>
      <c r="B15" s="220"/>
      <c r="C15" s="221"/>
      <c r="D15" s="221"/>
      <c r="E15" s="172"/>
      <c r="F15" s="173"/>
      <c r="G15" s="173"/>
      <c r="H15" s="209" t="s">
        <v>41</v>
      </c>
      <c r="I15" s="269" t="str">
        <f t="shared" si="2"/>
        <v>/2025</v>
      </c>
      <c r="J15" s="223" t="s">
        <v>26</v>
      </c>
      <c r="K15" s="220"/>
      <c r="L15" s="224"/>
      <c r="M15" s="36"/>
      <c r="N15" s="225"/>
      <c r="O15" s="226"/>
      <c r="P15" s="226"/>
      <c r="Q15" s="120"/>
      <c r="R15" s="227"/>
      <c r="S15" s="228"/>
      <c r="T15" s="228"/>
      <c r="U15" s="189">
        <f t="shared" si="3"/>
        <v>0</v>
      </c>
    </row>
    <row r="16" spans="1:21" x14ac:dyDescent="0.25">
      <c r="A16" s="95"/>
      <c r="B16" s="220"/>
      <c r="C16" s="221"/>
      <c r="D16" s="221"/>
      <c r="E16" s="172"/>
      <c r="F16" s="173"/>
      <c r="G16" s="173"/>
      <c r="H16" s="209" t="s">
        <v>41</v>
      </c>
      <c r="I16" s="269" t="str">
        <f t="shared" si="2"/>
        <v>/2025</v>
      </c>
      <c r="J16" s="223" t="s">
        <v>26</v>
      </c>
      <c r="K16" s="220"/>
      <c r="L16" s="224"/>
      <c r="M16" s="36"/>
      <c r="N16" s="225"/>
      <c r="O16" s="226"/>
      <c r="P16" s="226"/>
      <c r="Q16" s="120"/>
      <c r="R16" s="227"/>
      <c r="S16" s="228"/>
      <c r="T16" s="228"/>
      <c r="U16" s="189">
        <f t="shared" si="3"/>
        <v>0</v>
      </c>
    </row>
    <row r="17" spans="1:21" x14ac:dyDescent="0.25">
      <c r="A17" s="95"/>
      <c r="B17" s="220"/>
      <c r="C17" s="221"/>
      <c r="D17" s="221"/>
      <c r="E17" s="172"/>
      <c r="F17" s="173"/>
      <c r="G17" s="173"/>
      <c r="H17" s="209" t="s">
        <v>41</v>
      </c>
      <c r="I17" s="269" t="str">
        <f t="shared" si="2"/>
        <v>/2025</v>
      </c>
      <c r="J17" s="223" t="s">
        <v>26</v>
      </c>
      <c r="K17" s="220"/>
      <c r="L17" s="224"/>
      <c r="M17" s="36"/>
      <c r="N17" s="225"/>
      <c r="O17" s="226"/>
      <c r="P17" s="226"/>
      <c r="Q17" s="120"/>
      <c r="R17" s="227"/>
      <c r="S17" s="228"/>
      <c r="T17" s="228"/>
      <c r="U17" s="189">
        <f t="shared" si="3"/>
        <v>0</v>
      </c>
    </row>
    <row r="18" spans="1:21" x14ac:dyDescent="0.25">
      <c r="A18" s="95"/>
      <c r="B18" s="220"/>
      <c r="C18" s="221"/>
      <c r="D18" s="221"/>
      <c r="E18" s="172"/>
      <c r="F18" s="173"/>
      <c r="G18" s="173"/>
      <c r="H18" s="209"/>
      <c r="I18" s="269"/>
      <c r="J18" s="223"/>
      <c r="K18" s="220"/>
      <c r="L18" s="224"/>
      <c r="M18" s="36"/>
      <c r="N18" s="225"/>
      <c r="O18" s="226"/>
      <c r="P18" s="226"/>
      <c r="Q18" s="120"/>
      <c r="R18" s="227"/>
      <c r="S18" s="228"/>
      <c r="T18" s="228"/>
      <c r="U18" s="189"/>
    </row>
    <row r="19" spans="1:21" x14ac:dyDescent="0.25">
      <c r="A19" s="229"/>
      <c r="B19" s="230"/>
      <c r="C19" s="231"/>
      <c r="D19" s="231"/>
      <c r="E19" s="270" t="s">
        <v>73</v>
      </c>
      <c r="F19" s="271">
        <f>SUM(F12:F18)</f>
        <v>0</v>
      </c>
      <c r="G19" s="271">
        <f>SUM(G12:G18)</f>
        <v>0</v>
      </c>
      <c r="H19" s="232"/>
      <c r="I19" s="233"/>
      <c r="J19" s="233"/>
      <c r="K19" s="230"/>
      <c r="L19" s="234"/>
      <c r="M19" s="235"/>
      <c r="N19" s="236"/>
      <c r="O19" s="237"/>
      <c r="P19" s="237"/>
      <c r="Q19" s="238"/>
      <c r="R19" s="239"/>
      <c r="S19" s="240"/>
      <c r="T19" s="240"/>
      <c r="U19" s="241"/>
    </row>
    <row r="20" spans="1:21" x14ac:dyDescent="0.25">
      <c r="A20" s="95"/>
      <c r="B20" s="220"/>
      <c r="C20" s="221"/>
      <c r="D20" s="221"/>
      <c r="E20" s="172"/>
      <c r="F20" s="173"/>
      <c r="G20" s="173"/>
      <c r="H20" s="209"/>
      <c r="I20" s="269"/>
      <c r="J20" s="223"/>
      <c r="K20" s="220"/>
      <c r="L20" s="224"/>
      <c r="M20" s="36"/>
      <c r="N20" s="225"/>
      <c r="O20" s="226"/>
      <c r="P20" s="226"/>
      <c r="Q20" s="120"/>
      <c r="R20" s="227"/>
      <c r="S20" s="228"/>
      <c r="T20" s="228"/>
      <c r="U20" s="189"/>
    </row>
    <row r="21" spans="1:21" x14ac:dyDescent="0.25">
      <c r="A21" s="95"/>
      <c r="B21" s="220"/>
      <c r="C21" s="221"/>
      <c r="D21" s="221"/>
      <c r="E21" s="172"/>
      <c r="F21" s="173"/>
      <c r="G21" s="173"/>
      <c r="H21" s="209" t="s">
        <v>41</v>
      </c>
      <c r="I21" s="269" t="str">
        <f t="shared" ref="I21:I47" si="4">CONCATENATE(A21,"/",2025)</f>
        <v>/2025</v>
      </c>
      <c r="J21" s="223" t="s">
        <v>26</v>
      </c>
      <c r="K21" s="220"/>
      <c r="L21" s="224"/>
      <c r="M21" s="36"/>
      <c r="N21" s="225"/>
      <c r="O21" s="226"/>
      <c r="P21" s="226"/>
      <c r="Q21" s="120"/>
      <c r="R21" s="227"/>
      <c r="S21" s="228"/>
      <c r="T21" s="228"/>
      <c r="U21" s="189">
        <f t="shared" ref="U21:U24" si="5">IF(K21&lt;&gt;"","",C21)</f>
        <v>0</v>
      </c>
    </row>
    <row r="22" spans="1:21" x14ac:dyDescent="0.25">
      <c r="A22" s="95"/>
      <c r="B22" s="220"/>
      <c r="C22" s="221"/>
      <c r="D22" s="221"/>
      <c r="E22" s="172"/>
      <c r="F22" s="173"/>
      <c r="G22" s="173"/>
      <c r="H22" s="209" t="s">
        <v>41</v>
      </c>
      <c r="I22" s="269" t="str">
        <f t="shared" si="4"/>
        <v>/2025</v>
      </c>
      <c r="J22" s="223" t="s">
        <v>26</v>
      </c>
      <c r="K22" s="220"/>
      <c r="L22" s="224"/>
      <c r="M22" s="36"/>
      <c r="N22" s="225"/>
      <c r="O22" s="226"/>
      <c r="P22" s="226"/>
      <c r="Q22" s="120"/>
      <c r="R22" s="227"/>
      <c r="S22" s="228"/>
      <c r="T22" s="228"/>
      <c r="U22" s="189">
        <f t="shared" si="5"/>
        <v>0</v>
      </c>
    </row>
    <row r="23" spans="1:21" x14ac:dyDescent="0.25">
      <c r="A23" s="95"/>
      <c r="B23" s="220"/>
      <c r="C23" s="221"/>
      <c r="D23" s="221"/>
      <c r="E23" s="172"/>
      <c r="F23" s="173"/>
      <c r="G23" s="173"/>
      <c r="H23" s="209" t="s">
        <v>41</v>
      </c>
      <c r="I23" s="269" t="str">
        <f t="shared" si="4"/>
        <v>/2025</v>
      </c>
      <c r="J23" s="223" t="s">
        <v>26</v>
      </c>
      <c r="K23" s="220"/>
      <c r="L23" s="224"/>
      <c r="M23" s="36"/>
      <c r="N23" s="225"/>
      <c r="O23" s="226"/>
      <c r="P23" s="226"/>
      <c r="Q23" s="120"/>
      <c r="R23" s="227"/>
      <c r="S23" s="228"/>
      <c r="T23" s="228"/>
      <c r="U23" s="189">
        <f t="shared" si="5"/>
        <v>0</v>
      </c>
    </row>
    <row r="24" spans="1:21" x14ac:dyDescent="0.25">
      <c r="A24" s="95"/>
      <c r="B24" s="220"/>
      <c r="C24" s="221"/>
      <c r="D24" s="221"/>
      <c r="E24" s="172"/>
      <c r="F24" s="173"/>
      <c r="G24" s="173"/>
      <c r="H24" s="209" t="s">
        <v>41</v>
      </c>
      <c r="I24" s="269" t="str">
        <f t="shared" si="4"/>
        <v>/2025</v>
      </c>
      <c r="J24" s="223" t="s">
        <v>26</v>
      </c>
      <c r="K24" s="220"/>
      <c r="L24" s="224"/>
      <c r="M24" s="36"/>
      <c r="N24" s="225"/>
      <c r="O24" s="226"/>
      <c r="P24" s="226"/>
      <c r="Q24" s="120"/>
      <c r="R24" s="227"/>
      <c r="S24" s="228"/>
      <c r="T24" s="228"/>
      <c r="U24" s="189">
        <f t="shared" si="5"/>
        <v>0</v>
      </c>
    </row>
    <row r="25" spans="1:21" x14ac:dyDescent="0.25">
      <c r="A25" s="95"/>
      <c r="B25" s="220"/>
      <c r="C25" s="221"/>
      <c r="D25" s="221"/>
      <c r="E25" s="172"/>
      <c r="F25" s="173"/>
      <c r="G25" s="173"/>
      <c r="H25" s="222"/>
      <c r="I25" s="269"/>
      <c r="J25" s="223"/>
      <c r="K25" s="220"/>
      <c r="L25" s="224"/>
      <c r="M25" s="36"/>
      <c r="N25" s="225"/>
      <c r="O25" s="226"/>
      <c r="P25" s="226"/>
      <c r="Q25" s="120"/>
      <c r="R25" s="227"/>
      <c r="S25" s="228"/>
      <c r="T25" s="228"/>
      <c r="U25" s="189"/>
    </row>
    <row r="26" spans="1:21" x14ac:dyDescent="0.25">
      <c r="A26" s="229"/>
      <c r="B26" s="230"/>
      <c r="C26" s="231"/>
      <c r="D26" s="231"/>
      <c r="E26" s="270" t="s">
        <v>73</v>
      </c>
      <c r="F26" s="271">
        <f>SUM(F21:F25)</f>
        <v>0</v>
      </c>
      <c r="G26" s="271">
        <f>SUM(G21:G25)</f>
        <v>0</v>
      </c>
      <c r="H26" s="232"/>
      <c r="I26" s="233"/>
      <c r="J26" s="233"/>
      <c r="K26" s="230"/>
      <c r="L26" s="234"/>
      <c r="M26" s="235"/>
      <c r="N26" s="236"/>
      <c r="O26" s="237"/>
      <c r="P26" s="237"/>
      <c r="Q26" s="238"/>
      <c r="R26" s="239"/>
      <c r="S26" s="240"/>
      <c r="T26" s="240"/>
      <c r="U26" s="241"/>
    </row>
    <row r="27" spans="1:21" x14ac:dyDescent="0.25">
      <c r="A27" s="95"/>
      <c r="B27" s="220"/>
      <c r="C27" s="221"/>
      <c r="D27" s="221"/>
      <c r="E27" s="172"/>
      <c r="F27" s="173"/>
      <c r="G27" s="173"/>
      <c r="H27" s="222"/>
      <c r="I27" s="269"/>
      <c r="J27" s="223"/>
      <c r="K27" s="220"/>
      <c r="L27" s="224"/>
      <c r="M27" s="36"/>
      <c r="N27" s="225"/>
      <c r="O27" s="226"/>
      <c r="P27" s="226"/>
      <c r="Q27" s="120"/>
      <c r="R27" s="227"/>
      <c r="S27" s="228"/>
      <c r="T27" s="228"/>
      <c r="U27" s="189"/>
    </row>
    <row r="28" spans="1:21" x14ac:dyDescent="0.25">
      <c r="A28" s="95"/>
      <c r="B28" s="220"/>
      <c r="C28" s="221"/>
      <c r="D28" s="221"/>
      <c r="E28" s="172"/>
      <c r="F28" s="173"/>
      <c r="G28" s="173"/>
      <c r="H28" s="222" t="s">
        <v>71</v>
      </c>
      <c r="I28" s="269" t="str">
        <f t="shared" ref="I28" si="6">CONCATENATE(A28,"/",2025)</f>
        <v>/2025</v>
      </c>
      <c r="J28" s="223" t="s">
        <v>26</v>
      </c>
      <c r="K28" s="220"/>
      <c r="L28" s="224"/>
      <c r="M28" s="36"/>
      <c r="N28" s="225"/>
      <c r="O28" s="273"/>
      <c r="P28" s="272"/>
      <c r="Q28" s="120"/>
      <c r="R28" s="227"/>
      <c r="S28" s="228"/>
      <c r="T28" s="228"/>
      <c r="U28" s="189">
        <f t="shared" ref="U28" si="7">IF(K28&lt;&gt;"","",C28)</f>
        <v>0</v>
      </c>
    </row>
    <row r="29" spans="1:21" x14ac:dyDescent="0.25">
      <c r="A29" s="95"/>
      <c r="B29" s="220"/>
      <c r="C29" s="221"/>
      <c r="D29" s="221"/>
      <c r="E29" s="172"/>
      <c r="F29" s="173"/>
      <c r="G29" s="173"/>
      <c r="H29" s="222"/>
      <c r="I29" s="269"/>
      <c r="J29" s="223"/>
      <c r="K29" s="220"/>
      <c r="L29" s="224"/>
      <c r="M29" s="36"/>
      <c r="N29" s="225"/>
      <c r="O29" s="226"/>
      <c r="P29" s="226"/>
      <c r="Q29" s="120"/>
      <c r="R29" s="227"/>
      <c r="S29" s="228"/>
      <c r="T29" s="228"/>
      <c r="U29" s="189"/>
    </row>
    <row r="30" spans="1:21" x14ac:dyDescent="0.25">
      <c r="A30" s="229"/>
      <c r="B30" s="230"/>
      <c r="C30" s="231"/>
      <c r="D30" s="231"/>
      <c r="E30" s="270" t="s">
        <v>73</v>
      </c>
      <c r="F30" s="271">
        <f>SUM(F28:F29)</f>
        <v>0</v>
      </c>
      <c r="G30" s="271">
        <f>SUM(G28:G29)</f>
        <v>0</v>
      </c>
      <c r="H30" s="232"/>
      <c r="I30" s="233"/>
      <c r="J30" s="233"/>
      <c r="K30" s="230"/>
      <c r="L30" s="234"/>
      <c r="M30" s="235"/>
      <c r="N30" s="236"/>
      <c r="O30" s="237"/>
      <c r="P30" s="237"/>
      <c r="Q30" s="238"/>
      <c r="R30" s="239"/>
      <c r="S30" s="240"/>
      <c r="T30" s="240"/>
      <c r="U30" s="241"/>
    </row>
    <row r="31" spans="1:21" x14ac:dyDescent="0.25">
      <c r="A31" s="95"/>
      <c r="B31" s="220"/>
      <c r="C31" s="221"/>
      <c r="D31" s="221"/>
      <c r="E31" s="172"/>
      <c r="F31" s="173"/>
      <c r="G31" s="173"/>
      <c r="H31" s="222"/>
      <c r="I31" s="269"/>
      <c r="J31" s="223"/>
      <c r="K31" s="220"/>
      <c r="L31" s="224"/>
      <c r="M31" s="36"/>
      <c r="N31" s="225"/>
      <c r="O31" s="226"/>
      <c r="P31" s="226"/>
      <c r="Q31" s="120"/>
      <c r="R31" s="227"/>
      <c r="S31" s="228"/>
      <c r="T31" s="228"/>
      <c r="U31" s="189"/>
    </row>
    <row r="32" spans="1:21" x14ac:dyDescent="0.25">
      <c r="A32" s="95"/>
      <c r="B32" s="220"/>
      <c r="C32" s="221"/>
      <c r="D32" s="221"/>
      <c r="E32" s="172"/>
      <c r="F32" s="173"/>
      <c r="G32" s="173"/>
      <c r="H32" s="222" t="s">
        <v>71</v>
      </c>
      <c r="I32" s="269" t="str">
        <f t="shared" si="4"/>
        <v>/2025</v>
      </c>
      <c r="J32" s="223" t="s">
        <v>26</v>
      </c>
      <c r="K32" s="220"/>
      <c r="L32" s="224"/>
      <c r="M32" s="36"/>
      <c r="N32" s="225"/>
      <c r="O32" s="273"/>
      <c r="P32" s="272"/>
      <c r="Q32" s="120"/>
      <c r="R32" s="227"/>
      <c r="S32" s="228"/>
      <c r="T32" s="228"/>
      <c r="U32" s="189">
        <f t="shared" ref="U32" si="8">IF(K32&lt;&gt;"","",C32)</f>
        <v>0</v>
      </c>
    </row>
    <row r="33" spans="1:21" x14ac:dyDescent="0.25">
      <c r="A33" s="95"/>
      <c r="B33" s="220"/>
      <c r="C33" s="221"/>
      <c r="D33" s="221"/>
      <c r="E33" s="172"/>
      <c r="F33" s="173"/>
      <c r="G33" s="173"/>
      <c r="H33" s="222"/>
      <c r="I33" s="269"/>
      <c r="J33" s="223"/>
      <c r="K33" s="220"/>
      <c r="L33" s="224"/>
      <c r="M33" s="36"/>
      <c r="N33" s="225"/>
      <c r="O33" s="226"/>
      <c r="P33" s="226"/>
      <c r="Q33" s="120"/>
      <c r="R33" s="227"/>
      <c r="S33" s="228"/>
      <c r="T33" s="228"/>
      <c r="U33" s="189"/>
    </row>
    <row r="34" spans="1:21" x14ac:dyDescent="0.25">
      <c r="A34" s="229"/>
      <c r="B34" s="230"/>
      <c r="C34" s="231"/>
      <c r="D34" s="231"/>
      <c r="E34" s="270" t="s">
        <v>73</v>
      </c>
      <c r="F34" s="271">
        <f>SUM(F32:F33)</f>
        <v>0</v>
      </c>
      <c r="G34" s="271">
        <f>SUM(G32:G33)</f>
        <v>0</v>
      </c>
      <c r="H34" s="232"/>
      <c r="I34" s="233"/>
      <c r="J34" s="233"/>
      <c r="K34" s="230"/>
      <c r="L34" s="234"/>
      <c r="M34" s="235"/>
      <c r="N34" s="236"/>
      <c r="O34" s="237"/>
      <c r="P34" s="237"/>
      <c r="Q34" s="238"/>
      <c r="R34" s="239"/>
      <c r="S34" s="240"/>
      <c r="T34" s="240"/>
      <c r="U34" s="241"/>
    </row>
    <row r="35" spans="1:21" x14ac:dyDescent="0.25">
      <c r="A35" s="95"/>
      <c r="B35" s="220"/>
      <c r="C35" s="221"/>
      <c r="D35" s="221"/>
      <c r="E35" s="172"/>
      <c r="F35" s="173"/>
      <c r="G35" s="173"/>
      <c r="H35" s="222"/>
      <c r="I35" s="269"/>
      <c r="J35" s="223"/>
      <c r="K35" s="220"/>
      <c r="L35" s="224"/>
      <c r="M35" s="36"/>
      <c r="N35" s="225"/>
      <c r="O35" s="226"/>
      <c r="P35" s="226"/>
      <c r="Q35" s="120"/>
      <c r="R35" s="227"/>
      <c r="S35" s="228"/>
      <c r="T35" s="228"/>
      <c r="U35" s="189"/>
    </row>
    <row r="36" spans="1:21" x14ac:dyDescent="0.25">
      <c r="A36" s="95"/>
      <c r="B36" s="220"/>
      <c r="C36" s="221"/>
      <c r="D36" s="221"/>
      <c r="E36" s="172"/>
      <c r="F36" s="173"/>
      <c r="G36" s="173"/>
      <c r="H36" s="209" t="s">
        <v>41</v>
      </c>
      <c r="I36" s="269" t="str">
        <f>CONCATENATE(A36,"/",2025)</f>
        <v>/2025</v>
      </c>
      <c r="J36" s="223" t="s">
        <v>26</v>
      </c>
      <c r="K36" s="220"/>
      <c r="L36" s="224"/>
      <c r="M36" s="36"/>
      <c r="N36" s="225"/>
      <c r="O36" s="226"/>
      <c r="P36" s="226"/>
      <c r="Q36" s="120"/>
      <c r="R36" s="227"/>
      <c r="S36" s="228"/>
      <c r="T36" s="228"/>
      <c r="U36" s="189">
        <f t="shared" ref="U36:U47" si="9">IF(K36&lt;&gt;"","",C36)</f>
        <v>0</v>
      </c>
    </row>
    <row r="37" spans="1:21" x14ac:dyDescent="0.25">
      <c r="A37" s="95"/>
      <c r="B37" s="220"/>
      <c r="C37" s="221"/>
      <c r="D37" s="221"/>
      <c r="E37" s="172"/>
      <c r="F37" s="173"/>
      <c r="G37" s="173"/>
      <c r="H37" s="209" t="s">
        <v>41</v>
      </c>
      <c r="I37" s="269" t="str">
        <f>CONCATENATE(A37,"/",2025)</f>
        <v>/2025</v>
      </c>
      <c r="J37" s="223" t="s">
        <v>26</v>
      </c>
      <c r="K37" s="220"/>
      <c r="L37" s="224"/>
      <c r="M37" s="36"/>
      <c r="N37" s="225"/>
      <c r="O37" s="226"/>
      <c r="P37" s="226"/>
      <c r="Q37" s="120"/>
      <c r="R37" s="227"/>
      <c r="S37" s="228"/>
      <c r="T37" s="228"/>
      <c r="U37" s="189">
        <f t="shared" si="9"/>
        <v>0</v>
      </c>
    </row>
    <row r="38" spans="1:21" x14ac:dyDescent="0.25">
      <c r="A38" s="95"/>
      <c r="B38" s="220"/>
      <c r="C38" s="221"/>
      <c r="D38" s="221"/>
      <c r="E38" s="172"/>
      <c r="F38" s="173"/>
      <c r="G38" s="173"/>
      <c r="H38" s="209" t="s">
        <v>41</v>
      </c>
      <c r="I38" s="269" t="str">
        <f>CONCATENATE(A38,"/",2025)</f>
        <v>/2025</v>
      </c>
      <c r="J38" s="223" t="s">
        <v>26</v>
      </c>
      <c r="K38" s="220"/>
      <c r="L38" s="224"/>
      <c r="M38" s="36"/>
      <c r="N38" s="225"/>
      <c r="O38" s="226"/>
      <c r="P38" s="226"/>
      <c r="Q38" s="120"/>
      <c r="R38" s="227"/>
      <c r="S38" s="228"/>
      <c r="T38" s="228"/>
      <c r="U38" s="189">
        <f t="shared" si="9"/>
        <v>0</v>
      </c>
    </row>
    <row r="39" spans="1:21" x14ac:dyDescent="0.25">
      <c r="A39" s="95"/>
      <c r="B39" s="220"/>
      <c r="C39" s="221"/>
      <c r="D39" s="221"/>
      <c r="E39" s="172"/>
      <c r="F39" s="173"/>
      <c r="G39" s="173"/>
      <c r="H39" s="209" t="s">
        <v>41</v>
      </c>
      <c r="I39" s="269" t="str">
        <f>CONCATENATE(A39,"/",2025)</f>
        <v>/2025</v>
      </c>
      <c r="J39" s="223" t="s">
        <v>26</v>
      </c>
      <c r="K39" s="220"/>
      <c r="L39" s="224"/>
      <c r="M39" s="36"/>
      <c r="N39" s="225"/>
      <c r="O39" s="226"/>
      <c r="P39" s="226"/>
      <c r="Q39" s="120"/>
      <c r="R39" s="227"/>
      <c r="S39" s="228"/>
      <c r="T39" s="228"/>
      <c r="U39" s="189">
        <f t="shared" si="9"/>
        <v>0</v>
      </c>
    </row>
    <row r="40" spans="1:21" x14ac:dyDescent="0.25">
      <c r="A40" s="95"/>
      <c r="B40" s="220"/>
      <c r="C40" s="221"/>
      <c r="D40" s="221"/>
      <c r="E40" s="172"/>
      <c r="F40" s="173"/>
      <c r="G40" s="173"/>
      <c r="H40" s="209" t="s">
        <v>41</v>
      </c>
      <c r="I40" s="269" t="str">
        <f>CONCATENATE(A40,"/",2025)</f>
        <v>/2025</v>
      </c>
      <c r="J40" s="223" t="s">
        <v>26</v>
      </c>
      <c r="K40" s="220"/>
      <c r="L40" s="224"/>
      <c r="M40" s="36"/>
      <c r="N40" s="225"/>
      <c r="O40" s="226"/>
      <c r="P40" s="226"/>
      <c r="Q40" s="120"/>
      <c r="R40" s="227"/>
      <c r="S40" s="228"/>
      <c r="T40" s="228"/>
      <c r="U40" s="189">
        <f t="shared" si="9"/>
        <v>0</v>
      </c>
    </row>
    <row r="41" spans="1:21" x14ac:dyDescent="0.25">
      <c r="A41" s="95"/>
      <c r="B41" s="220"/>
      <c r="C41" s="221"/>
      <c r="D41" s="221"/>
      <c r="E41" s="172"/>
      <c r="F41" s="173"/>
      <c r="G41" s="173"/>
      <c r="H41" s="209" t="s">
        <v>41</v>
      </c>
      <c r="I41" s="269" t="str">
        <f t="shared" si="4"/>
        <v>/2025</v>
      </c>
      <c r="J41" s="223" t="s">
        <v>26</v>
      </c>
      <c r="K41" s="220"/>
      <c r="L41" s="224"/>
      <c r="M41" s="36"/>
      <c r="N41" s="225"/>
      <c r="O41" s="226"/>
      <c r="P41" s="226"/>
      <c r="Q41" s="120"/>
      <c r="R41" s="227"/>
      <c r="S41" s="228"/>
      <c r="T41" s="228"/>
      <c r="U41" s="189">
        <f t="shared" si="9"/>
        <v>0</v>
      </c>
    </row>
    <row r="42" spans="1:21" x14ac:dyDescent="0.25">
      <c r="A42" s="95"/>
      <c r="B42" s="220"/>
      <c r="C42" s="221"/>
      <c r="D42" s="221"/>
      <c r="E42" s="172"/>
      <c r="F42" s="173"/>
      <c r="G42" s="173"/>
      <c r="H42" s="209" t="s">
        <v>41</v>
      </c>
      <c r="I42" s="269" t="str">
        <f t="shared" si="4"/>
        <v>/2025</v>
      </c>
      <c r="J42" s="223" t="s">
        <v>26</v>
      </c>
      <c r="K42" s="220"/>
      <c r="L42" s="224"/>
      <c r="M42" s="36"/>
      <c r="N42" s="225"/>
      <c r="O42" s="226"/>
      <c r="P42" s="226"/>
      <c r="Q42" s="120"/>
      <c r="R42" s="227"/>
      <c r="S42" s="228"/>
      <c r="T42" s="228"/>
      <c r="U42" s="189">
        <f t="shared" si="9"/>
        <v>0</v>
      </c>
    </row>
    <row r="43" spans="1:21" x14ac:dyDescent="0.25">
      <c r="A43" s="95"/>
      <c r="B43" s="220"/>
      <c r="C43" s="221"/>
      <c r="D43" s="221"/>
      <c r="E43" s="172"/>
      <c r="F43" s="173"/>
      <c r="G43" s="173"/>
      <c r="H43" s="209" t="s">
        <v>41</v>
      </c>
      <c r="I43" s="269" t="str">
        <f t="shared" si="4"/>
        <v>/2025</v>
      </c>
      <c r="J43" s="223" t="s">
        <v>26</v>
      </c>
      <c r="K43" s="220"/>
      <c r="L43" s="224"/>
      <c r="M43" s="36"/>
      <c r="N43" s="225"/>
      <c r="O43" s="226"/>
      <c r="P43" s="226"/>
      <c r="Q43" s="120"/>
      <c r="R43" s="227"/>
      <c r="S43" s="228"/>
      <c r="T43" s="228"/>
      <c r="U43" s="189">
        <f t="shared" si="9"/>
        <v>0</v>
      </c>
    </row>
    <row r="44" spans="1:21" x14ac:dyDescent="0.25">
      <c r="A44" s="95"/>
      <c r="B44" s="220"/>
      <c r="C44" s="221"/>
      <c r="D44" s="221"/>
      <c r="E44" s="172"/>
      <c r="F44" s="173"/>
      <c r="G44" s="173"/>
      <c r="H44" s="209" t="s">
        <v>41</v>
      </c>
      <c r="I44" s="269" t="str">
        <f t="shared" si="4"/>
        <v>/2025</v>
      </c>
      <c r="J44" s="223" t="s">
        <v>26</v>
      </c>
      <c r="K44" s="220"/>
      <c r="L44" s="224"/>
      <c r="M44" s="36"/>
      <c r="N44" s="225"/>
      <c r="O44" s="226"/>
      <c r="P44" s="226"/>
      <c r="Q44" s="120"/>
      <c r="R44" s="227"/>
      <c r="S44" s="228"/>
      <c r="T44" s="228"/>
      <c r="U44" s="189">
        <f t="shared" si="9"/>
        <v>0</v>
      </c>
    </row>
    <row r="45" spans="1:21" x14ac:dyDescent="0.25">
      <c r="A45" s="95"/>
      <c r="B45" s="220"/>
      <c r="C45" s="221"/>
      <c r="D45" s="221"/>
      <c r="E45" s="172"/>
      <c r="F45" s="173"/>
      <c r="G45" s="173"/>
      <c r="H45" s="209" t="s">
        <v>41</v>
      </c>
      <c r="I45" s="269" t="str">
        <f t="shared" si="4"/>
        <v>/2025</v>
      </c>
      <c r="J45" s="223" t="s">
        <v>26</v>
      </c>
      <c r="K45" s="220"/>
      <c r="L45" s="224"/>
      <c r="M45" s="36"/>
      <c r="N45" s="225"/>
      <c r="O45" s="226"/>
      <c r="P45" s="226"/>
      <c r="Q45" s="120"/>
      <c r="R45" s="227"/>
      <c r="S45" s="228"/>
      <c r="T45" s="228"/>
      <c r="U45" s="189">
        <f t="shared" si="9"/>
        <v>0</v>
      </c>
    </row>
    <row r="46" spans="1:21" x14ac:dyDescent="0.25">
      <c r="A46" s="95"/>
      <c r="B46" s="220"/>
      <c r="C46" s="221"/>
      <c r="D46" s="221"/>
      <c r="E46" s="172"/>
      <c r="F46" s="173"/>
      <c r="G46" s="173"/>
      <c r="H46" s="209" t="s">
        <v>41</v>
      </c>
      <c r="I46" s="269" t="str">
        <f t="shared" si="4"/>
        <v>/2025</v>
      </c>
      <c r="J46" s="223" t="s">
        <v>26</v>
      </c>
      <c r="K46" s="220"/>
      <c r="L46" s="224"/>
      <c r="M46" s="36"/>
      <c r="N46" s="225"/>
      <c r="O46" s="226"/>
      <c r="P46" s="226"/>
      <c r="Q46" s="120"/>
      <c r="R46" s="227"/>
      <c r="S46" s="228"/>
      <c r="T46" s="228"/>
      <c r="U46" s="189">
        <f t="shared" si="9"/>
        <v>0</v>
      </c>
    </row>
    <row r="47" spans="1:21" x14ac:dyDescent="0.25">
      <c r="A47" s="95"/>
      <c r="B47" s="220"/>
      <c r="C47" s="221"/>
      <c r="D47" s="221"/>
      <c r="E47" s="172"/>
      <c r="F47" s="173"/>
      <c r="G47" s="173"/>
      <c r="H47" s="209" t="s">
        <v>41</v>
      </c>
      <c r="I47" s="269" t="str">
        <f t="shared" si="4"/>
        <v>/2025</v>
      </c>
      <c r="J47" s="223" t="s">
        <v>26</v>
      </c>
      <c r="K47" s="220"/>
      <c r="L47" s="224"/>
      <c r="M47" s="36"/>
      <c r="N47" s="225"/>
      <c r="O47" s="226"/>
      <c r="P47" s="226"/>
      <c r="Q47" s="120"/>
      <c r="R47" s="227"/>
      <c r="S47" s="228"/>
      <c r="T47" s="228"/>
      <c r="U47" s="189">
        <f t="shared" si="9"/>
        <v>0</v>
      </c>
    </row>
    <row r="48" spans="1:21" x14ac:dyDescent="0.25">
      <c r="A48" s="95"/>
      <c r="B48" s="220"/>
      <c r="C48" s="221"/>
      <c r="D48" s="221"/>
      <c r="E48" s="172"/>
      <c r="F48" s="173"/>
      <c r="G48" s="173"/>
      <c r="H48" s="222"/>
      <c r="I48" s="269"/>
      <c r="J48" s="223"/>
      <c r="K48" s="220"/>
      <c r="L48" s="224"/>
      <c r="M48" s="36"/>
      <c r="N48" s="225"/>
      <c r="O48" s="226"/>
      <c r="P48" s="226"/>
      <c r="Q48" s="120"/>
      <c r="R48" s="227"/>
      <c r="S48" s="228"/>
      <c r="T48" s="228"/>
      <c r="U48" s="189"/>
    </row>
    <row r="49" spans="1:21" x14ac:dyDescent="0.25">
      <c r="A49" s="95"/>
      <c r="B49" s="220"/>
      <c r="C49" s="221"/>
      <c r="D49" s="244"/>
      <c r="E49" s="270" t="s">
        <v>73</v>
      </c>
      <c r="F49" s="271">
        <f>SUM(F36:F48)</f>
        <v>0</v>
      </c>
      <c r="G49" s="271">
        <f>SUM(G32:G48)</f>
        <v>0</v>
      </c>
      <c r="H49" s="222"/>
      <c r="I49" s="269"/>
      <c r="J49" s="223"/>
      <c r="K49" s="220"/>
      <c r="L49" s="224"/>
      <c r="M49" s="36"/>
      <c r="N49" s="225"/>
      <c r="O49" s="226"/>
      <c r="P49" s="226"/>
      <c r="Q49" s="120"/>
      <c r="R49" s="227"/>
      <c r="S49" s="228"/>
      <c r="T49" s="228"/>
      <c r="U49" s="189"/>
    </row>
    <row r="50" spans="1:21" x14ac:dyDescent="0.25">
      <c r="A50" s="95"/>
      <c r="B50" s="220"/>
      <c r="C50" s="221"/>
      <c r="D50" s="221"/>
      <c r="E50" s="172"/>
      <c r="F50" s="173"/>
      <c r="G50" s="173"/>
      <c r="H50" s="222"/>
      <c r="I50" s="269"/>
      <c r="J50" s="223"/>
      <c r="K50" s="220"/>
      <c r="L50" s="224"/>
      <c r="M50" s="36"/>
      <c r="N50" s="225"/>
      <c r="O50" s="226"/>
      <c r="P50" s="226"/>
      <c r="Q50" s="120"/>
      <c r="R50" s="227"/>
      <c r="S50" s="228"/>
      <c r="T50" s="228"/>
      <c r="U50" s="189"/>
    </row>
    <row r="51" spans="1:21" x14ac:dyDescent="0.25">
      <c r="A51" s="95"/>
      <c r="B51" s="220"/>
      <c r="C51" s="221"/>
      <c r="D51" s="221"/>
      <c r="E51" s="172"/>
      <c r="F51" s="173"/>
      <c r="G51" s="173"/>
      <c r="H51" s="222" t="s">
        <v>71</v>
      </c>
      <c r="I51" s="269" t="str">
        <f>CONCATENATE(A51,"/",2025)</f>
        <v>/2025</v>
      </c>
      <c r="J51" s="223"/>
      <c r="K51" s="220"/>
      <c r="L51" s="224"/>
      <c r="M51" s="36"/>
      <c r="N51" s="225"/>
      <c r="O51" s="226"/>
      <c r="P51" s="226"/>
      <c r="Q51" s="120"/>
      <c r="R51" s="227"/>
      <c r="S51" s="228"/>
      <c r="T51" s="228"/>
      <c r="U51" s="189">
        <f>IF(K51&lt;&gt;"","",F51)</f>
        <v>0</v>
      </c>
    </row>
    <row r="52" spans="1:21" x14ac:dyDescent="0.25">
      <c r="A52" s="254"/>
      <c r="B52" s="255"/>
      <c r="C52" s="256"/>
      <c r="D52" s="256"/>
      <c r="E52" s="190"/>
      <c r="F52" s="191"/>
      <c r="G52" s="191"/>
      <c r="H52" s="257"/>
      <c r="I52" s="258"/>
      <c r="J52" s="259"/>
      <c r="K52" s="260"/>
      <c r="L52" s="261"/>
      <c r="M52" s="262"/>
      <c r="N52" s="263"/>
      <c r="O52" s="264"/>
      <c r="P52" s="264"/>
      <c r="Q52" s="265"/>
      <c r="R52" s="266"/>
      <c r="S52" s="267"/>
      <c r="T52" s="267"/>
      <c r="U52" s="268"/>
    </row>
    <row r="53" spans="1:21" x14ac:dyDescent="0.25">
      <c r="A53" s="176"/>
      <c r="B53" s="177"/>
      <c r="C53" s="178"/>
      <c r="D53" s="274"/>
      <c r="E53" s="270" t="s">
        <v>74</v>
      </c>
      <c r="F53" s="271">
        <f>F49+F34+F30+F26+F19+F10</f>
        <v>0</v>
      </c>
      <c r="G53" s="271">
        <f>G51+G49+G34+G30+G26+G19+G10</f>
        <v>0</v>
      </c>
      <c r="H53" s="179"/>
      <c r="M53" s="180">
        <f t="shared" ref="M53:U53" si="10">SUM(M4:M52)</f>
        <v>0</v>
      </c>
      <c r="N53" s="180">
        <f t="shared" si="10"/>
        <v>0</v>
      </c>
      <c r="O53" s="180">
        <f t="shared" si="10"/>
        <v>0</v>
      </c>
      <c r="P53" s="180">
        <f t="shared" si="10"/>
        <v>0</v>
      </c>
      <c r="Q53" s="180">
        <f t="shared" si="10"/>
        <v>0</v>
      </c>
      <c r="R53" s="180">
        <f t="shared" si="10"/>
        <v>0</v>
      </c>
      <c r="S53" s="180">
        <f t="shared" si="10"/>
        <v>0</v>
      </c>
      <c r="T53" s="180">
        <f t="shared" si="10"/>
        <v>0</v>
      </c>
      <c r="U53" s="180">
        <f t="shared" si="10"/>
        <v>0</v>
      </c>
    </row>
    <row r="54" spans="1:21" ht="17.25" x14ac:dyDescent="0.25">
      <c r="A54" s="100"/>
      <c r="B54" s="168"/>
      <c r="C54" s="103"/>
      <c r="D54" s="103"/>
      <c r="L54" s="85" t="s">
        <v>44</v>
      </c>
      <c r="M54" s="162">
        <f>M53-N53</f>
        <v>0</v>
      </c>
      <c r="O54" s="163">
        <f>O53-P53</f>
        <v>0</v>
      </c>
      <c r="Q54" s="164">
        <f>Q53</f>
        <v>0</v>
      </c>
      <c r="S54" s="165">
        <f>S53-T53</f>
        <v>0</v>
      </c>
    </row>
    <row r="55" spans="1:21" x14ac:dyDescent="0.25">
      <c r="A55" s="100"/>
      <c r="B55" s="309"/>
      <c r="C55" s="309"/>
      <c r="F55" s="163"/>
      <c r="G55" s="163"/>
      <c r="L55" s="52" t="s">
        <v>22</v>
      </c>
      <c r="M55" s="89">
        <f>N53+O55</f>
        <v>0</v>
      </c>
      <c r="O55" s="89">
        <f>P53</f>
        <v>0</v>
      </c>
      <c r="P55" s="28" t="s">
        <v>23</v>
      </c>
      <c r="Q55" s="163">
        <f>R53</f>
        <v>0</v>
      </c>
    </row>
    <row r="56" spans="1:21" ht="17.25" x14ac:dyDescent="0.25">
      <c r="A56" s="100"/>
      <c r="L56" s="85" t="s">
        <v>24</v>
      </c>
      <c r="M56" s="162">
        <f>M55/1.2</f>
        <v>0</v>
      </c>
      <c r="N56" s="162"/>
      <c r="O56" s="162">
        <f>O55/1.2</f>
        <v>0</v>
      </c>
    </row>
    <row r="57" spans="1:21" ht="18" thickBot="1" x14ac:dyDescent="0.3">
      <c r="A57" s="100"/>
      <c r="L57" s="52" t="s">
        <v>25</v>
      </c>
      <c r="M57" s="169">
        <f>M56*20/100</f>
        <v>0</v>
      </c>
      <c r="N57" s="169"/>
      <c r="O57" s="169">
        <f t="shared" ref="O57" si="11">O56*20/100</f>
        <v>0</v>
      </c>
      <c r="P57" s="170"/>
    </row>
    <row r="58" spans="1:21" ht="19.5" thickTop="1" x14ac:dyDescent="0.25">
      <c r="A58" s="100"/>
      <c r="B58" s="312" t="s">
        <v>83</v>
      </c>
      <c r="C58" s="313"/>
      <c r="D58" s="314"/>
      <c r="F58" s="163"/>
      <c r="L58" s="85" t="s">
        <v>75</v>
      </c>
      <c r="M58" s="162">
        <f>M56+Q55+S55</f>
        <v>0</v>
      </c>
    </row>
    <row r="59" spans="1:21" ht="17.25" x14ac:dyDescent="0.25">
      <c r="B59" s="275"/>
      <c r="C59" s="276"/>
      <c r="D59" s="277"/>
      <c r="L59" s="85"/>
      <c r="M59" s="162"/>
    </row>
    <row r="60" spans="1:21" ht="17.25" x14ac:dyDescent="0.25">
      <c r="B60" s="278">
        <v>607090</v>
      </c>
      <c r="C60" s="280" t="s">
        <v>78</v>
      </c>
      <c r="D60" s="294">
        <f>SUMIF(H5:H52,"Lot Or  18 K - 18 K (750/1000)",F5:F52)</f>
        <v>0</v>
      </c>
      <c r="E60" s="296" t="s">
        <v>84</v>
      </c>
      <c r="L60" s="85"/>
      <c r="M60" s="162"/>
    </row>
    <row r="61" spans="1:21" ht="17.25" x14ac:dyDescent="0.25">
      <c r="B61" s="278">
        <v>607190</v>
      </c>
      <c r="C61" s="280" t="s">
        <v>79</v>
      </c>
      <c r="D61" s="294">
        <f>SUMIF(H4:H51,"Lot Argent",F4:F51)</f>
        <v>0</v>
      </c>
      <c r="E61" s="295">
        <f>SUM(D60:D61)</f>
        <v>0</v>
      </c>
      <c r="L61" s="85"/>
      <c r="M61" s="162"/>
    </row>
    <row r="62" spans="1:21" x14ac:dyDescent="0.25">
      <c r="B62" s="278"/>
      <c r="C62" s="280"/>
      <c r="D62" s="283"/>
      <c r="E62" s="297" t="s">
        <v>85</v>
      </c>
      <c r="H62"/>
      <c r="I62"/>
      <c r="K62"/>
      <c r="L62"/>
      <c r="M62"/>
      <c r="N62"/>
      <c r="O62"/>
      <c r="P62"/>
      <c r="Q62"/>
      <c r="R62"/>
      <c r="S62"/>
      <c r="T62"/>
      <c r="U62"/>
    </row>
    <row r="63" spans="1:21" x14ac:dyDescent="0.25">
      <c r="B63" s="278">
        <v>707090</v>
      </c>
      <c r="C63" s="280" t="s">
        <v>80</v>
      </c>
      <c r="D63" s="294">
        <f>Q53</f>
        <v>0</v>
      </c>
      <c r="E63" s="299">
        <f>D63-D60</f>
        <v>0</v>
      </c>
      <c r="H63"/>
      <c r="I63"/>
      <c r="K63"/>
      <c r="L63"/>
      <c r="M63"/>
      <c r="N63"/>
      <c r="O63"/>
      <c r="P63"/>
      <c r="Q63"/>
      <c r="R63"/>
      <c r="S63"/>
      <c r="T63"/>
      <c r="U63"/>
    </row>
    <row r="64" spans="1:21" x14ac:dyDescent="0.25">
      <c r="B64" s="278">
        <v>707100</v>
      </c>
      <c r="C64" s="280" t="s">
        <v>81</v>
      </c>
      <c r="D64" s="294">
        <f>O53-P53</f>
        <v>0</v>
      </c>
      <c r="E64" s="300"/>
      <c r="F64" s="308" t="s">
        <v>92</v>
      </c>
      <c r="H64"/>
      <c r="I64"/>
      <c r="K64"/>
      <c r="L64"/>
      <c r="M64"/>
      <c r="N64"/>
      <c r="O64"/>
      <c r="P64"/>
      <c r="Q64"/>
      <c r="R64"/>
      <c r="S64"/>
      <c r="T64"/>
      <c r="U64"/>
    </row>
    <row r="65" spans="2:21" ht="15.75" thickBot="1" x14ac:dyDescent="0.3">
      <c r="B65" s="279">
        <v>701190</v>
      </c>
      <c r="C65" s="281" t="s">
        <v>82</v>
      </c>
      <c r="D65" s="298">
        <f>ROUND(P53/1.2,2)</f>
        <v>0</v>
      </c>
      <c r="E65" s="295">
        <f>D65</f>
        <v>0</v>
      </c>
      <c r="F65" s="307">
        <f>ROUND(E65*0.2,2)</f>
        <v>0</v>
      </c>
      <c r="H65"/>
      <c r="I65"/>
      <c r="K65"/>
      <c r="L65"/>
      <c r="M65"/>
      <c r="N65"/>
      <c r="O65"/>
      <c r="P65"/>
      <c r="Q65"/>
      <c r="R65"/>
      <c r="S65"/>
      <c r="T65"/>
      <c r="U65"/>
    </row>
    <row r="66" spans="2:21" ht="15.75" thickTop="1" x14ac:dyDescent="0.25">
      <c r="H66"/>
      <c r="I66"/>
      <c r="K66"/>
      <c r="L66"/>
      <c r="M66"/>
      <c r="N66"/>
      <c r="O66"/>
      <c r="P66"/>
      <c r="Q66"/>
      <c r="R66"/>
      <c r="S66"/>
      <c r="T66"/>
      <c r="U66"/>
    </row>
    <row r="67" spans="2:21" x14ac:dyDescent="0.25">
      <c r="D67" s="302" t="s">
        <v>86</v>
      </c>
      <c r="E67" s="301">
        <f>SUM(E63:E65)</f>
        <v>0</v>
      </c>
      <c r="F67" s="303" t="e">
        <f>E67/SUM(D63:D65)</f>
        <v>#DIV/0!</v>
      </c>
      <c r="H67"/>
      <c r="I67"/>
      <c r="K67"/>
      <c r="L67"/>
      <c r="M67"/>
      <c r="N67"/>
      <c r="O67"/>
      <c r="P67"/>
      <c r="Q67"/>
      <c r="R67"/>
      <c r="S67"/>
      <c r="T67"/>
      <c r="U67"/>
    </row>
    <row r="68" spans="2:21" x14ac:dyDescent="0.25">
      <c r="H68"/>
      <c r="I68"/>
      <c r="K68"/>
      <c r="L68"/>
      <c r="M68"/>
      <c r="N68"/>
      <c r="O68"/>
      <c r="P68"/>
      <c r="Q68"/>
      <c r="R68"/>
      <c r="S68"/>
      <c r="T68"/>
      <c r="U68"/>
    </row>
    <row r="69" spans="2:21" x14ac:dyDescent="0.25">
      <c r="H69"/>
      <c r="I69"/>
      <c r="K69"/>
      <c r="L69"/>
      <c r="M69"/>
      <c r="N69"/>
      <c r="O69"/>
      <c r="P69"/>
      <c r="Q69"/>
      <c r="R69"/>
      <c r="S69"/>
      <c r="T69"/>
      <c r="U69"/>
    </row>
    <row r="70" spans="2:21" x14ac:dyDescent="0.25">
      <c r="H70"/>
      <c r="I70"/>
      <c r="K70"/>
      <c r="L70"/>
      <c r="M70"/>
      <c r="N70"/>
      <c r="O70"/>
      <c r="P70"/>
      <c r="Q70"/>
      <c r="R70"/>
      <c r="S70"/>
      <c r="T70"/>
      <c r="U70"/>
    </row>
    <row r="71" spans="2:21" ht="15.75" thickBot="1" x14ac:dyDescent="0.3">
      <c r="H71"/>
      <c r="I71"/>
      <c r="K71"/>
      <c r="L71"/>
      <c r="M71"/>
      <c r="N71"/>
      <c r="O71"/>
      <c r="P71"/>
      <c r="Q71"/>
      <c r="R71"/>
      <c r="S71"/>
      <c r="T71"/>
      <c r="U71"/>
    </row>
    <row r="72" spans="2:21" ht="19.5" thickTop="1" x14ac:dyDescent="0.25">
      <c r="B72" s="312" t="s">
        <v>87</v>
      </c>
      <c r="C72" s="313"/>
      <c r="D72" s="314"/>
      <c r="H72"/>
      <c r="I72"/>
      <c r="K72"/>
      <c r="L72"/>
      <c r="M72"/>
      <c r="N72"/>
      <c r="O72"/>
      <c r="P72"/>
      <c r="Q72"/>
      <c r="R72"/>
      <c r="S72"/>
      <c r="T72"/>
      <c r="U72"/>
    </row>
    <row r="73" spans="2:21" x14ac:dyDescent="0.25">
      <c r="B73" s="275"/>
      <c r="C73" s="276"/>
      <c r="D73" s="277"/>
      <c r="H73"/>
      <c r="I73"/>
      <c r="K73"/>
      <c r="L73"/>
      <c r="M73"/>
      <c r="N73"/>
      <c r="O73"/>
      <c r="P73"/>
      <c r="Q73"/>
      <c r="R73"/>
      <c r="S73"/>
      <c r="T73"/>
      <c r="U73"/>
    </row>
    <row r="74" spans="2:21" x14ac:dyDescent="0.25">
      <c r="B74" s="278">
        <v>607090</v>
      </c>
      <c r="C74" s="280" t="s">
        <v>78</v>
      </c>
      <c r="D74" s="294">
        <f>D60+'10-2025'!D74</f>
        <v>13215</v>
      </c>
      <c r="E74" s="296" t="s">
        <v>84</v>
      </c>
      <c r="H74"/>
      <c r="I74"/>
      <c r="K74"/>
      <c r="L74"/>
      <c r="M74"/>
      <c r="N74"/>
      <c r="O74"/>
      <c r="P74"/>
      <c r="Q74"/>
      <c r="R74"/>
      <c r="S74"/>
      <c r="T74"/>
      <c r="U74"/>
    </row>
    <row r="75" spans="2:21" x14ac:dyDescent="0.25">
      <c r="B75" s="278">
        <v>607190</v>
      </c>
      <c r="C75" s="280" t="s">
        <v>79</v>
      </c>
      <c r="D75" s="294">
        <f>D61+'10-2025'!D75</f>
        <v>640</v>
      </c>
      <c r="E75" s="295">
        <f>D74+D75</f>
        <v>13855</v>
      </c>
      <c r="H75"/>
      <c r="I75"/>
      <c r="K75"/>
      <c r="L75"/>
      <c r="M75"/>
      <c r="N75"/>
      <c r="O75"/>
      <c r="P75"/>
      <c r="Q75"/>
      <c r="R75"/>
      <c r="S75"/>
      <c r="T75"/>
      <c r="U75"/>
    </row>
    <row r="76" spans="2:21" x14ac:dyDescent="0.25">
      <c r="B76" s="278"/>
      <c r="C76" s="280"/>
      <c r="D76" s="283"/>
      <c r="E76" s="297" t="s">
        <v>85</v>
      </c>
      <c r="H76"/>
      <c r="I76"/>
      <c r="K76"/>
      <c r="L76"/>
      <c r="M76"/>
      <c r="N76"/>
      <c r="O76"/>
      <c r="P76"/>
      <c r="Q76"/>
      <c r="R76"/>
      <c r="S76"/>
      <c r="T76"/>
      <c r="U76"/>
    </row>
    <row r="77" spans="2:21" x14ac:dyDescent="0.25">
      <c r="B77" s="278">
        <v>707090</v>
      </c>
      <c r="C77" s="280" t="s">
        <v>80</v>
      </c>
      <c r="D77" s="294">
        <f>D63+'10-2025'!D77</f>
        <v>29561</v>
      </c>
      <c r="E77" s="299">
        <f>D77-D74</f>
        <v>16346</v>
      </c>
      <c r="H77"/>
      <c r="I77"/>
      <c r="K77"/>
      <c r="L77"/>
      <c r="M77"/>
      <c r="N77"/>
      <c r="O77"/>
      <c r="P77"/>
      <c r="Q77"/>
      <c r="R77"/>
      <c r="S77"/>
      <c r="T77"/>
      <c r="U77"/>
    </row>
    <row r="78" spans="2:21" x14ac:dyDescent="0.25">
      <c r="B78" s="278">
        <v>707100</v>
      </c>
      <c r="C78" s="280" t="s">
        <v>81</v>
      </c>
      <c r="D78" s="294">
        <f>D64+'10-2025'!D78</f>
        <v>540</v>
      </c>
      <c r="E78" s="300"/>
      <c r="H78"/>
      <c r="I78"/>
      <c r="K78"/>
      <c r="L78"/>
      <c r="M78"/>
      <c r="N78"/>
      <c r="O78"/>
      <c r="P78"/>
      <c r="Q78"/>
      <c r="R78"/>
      <c r="S78"/>
      <c r="T78"/>
      <c r="U78"/>
    </row>
    <row r="79" spans="2:21" ht="15.75" thickBot="1" x14ac:dyDescent="0.3">
      <c r="B79" s="279">
        <v>701190</v>
      </c>
      <c r="C79" s="281" t="s">
        <v>82</v>
      </c>
      <c r="D79" s="294">
        <f>D65+'10-2025'!D79</f>
        <v>191.67</v>
      </c>
      <c r="E79" s="295">
        <f>D79</f>
        <v>191.67</v>
      </c>
      <c r="H79"/>
      <c r="I79"/>
      <c r="K79"/>
      <c r="L79"/>
      <c r="M79"/>
      <c r="N79"/>
      <c r="O79"/>
      <c r="P79"/>
      <c r="Q79"/>
      <c r="R79"/>
      <c r="S79"/>
      <c r="T79"/>
      <c r="U79"/>
    </row>
    <row r="80" spans="2:21" ht="15.75" thickTop="1" x14ac:dyDescent="0.25">
      <c r="H80"/>
      <c r="I80"/>
      <c r="K80"/>
      <c r="L80"/>
      <c r="M80"/>
      <c r="N80"/>
      <c r="O80"/>
      <c r="P80"/>
      <c r="Q80"/>
      <c r="R80"/>
      <c r="S80"/>
      <c r="T80"/>
      <c r="U80"/>
    </row>
    <row r="81" spans="4:21" x14ac:dyDescent="0.25">
      <c r="D81" s="302" t="s">
        <v>86</v>
      </c>
      <c r="E81" s="301">
        <f>SUM(E77:E79)</f>
        <v>16537.669999999998</v>
      </c>
      <c r="F81" s="303">
        <f>E81/SUM(D77:D79)</f>
        <v>0.54592975792493692</v>
      </c>
      <c r="H81"/>
      <c r="I81"/>
      <c r="K81"/>
      <c r="L81"/>
      <c r="M81"/>
      <c r="N81"/>
      <c r="O81"/>
      <c r="P81"/>
      <c r="Q81"/>
      <c r="R81"/>
      <c r="S81"/>
      <c r="T81"/>
      <c r="U81"/>
    </row>
    <row r="82" spans="4:21" x14ac:dyDescent="0.25">
      <c r="H82"/>
      <c r="I82"/>
      <c r="K82"/>
      <c r="L82"/>
      <c r="M82"/>
      <c r="N82"/>
      <c r="O82"/>
      <c r="P82"/>
      <c r="Q82"/>
      <c r="R82"/>
      <c r="S82"/>
      <c r="T82"/>
      <c r="U82"/>
    </row>
    <row r="83" spans="4:21" x14ac:dyDescent="0.25">
      <c r="H83"/>
      <c r="I83"/>
      <c r="K83"/>
      <c r="L83"/>
      <c r="M83"/>
      <c r="N83"/>
      <c r="O83"/>
      <c r="P83"/>
      <c r="Q83"/>
      <c r="R83"/>
      <c r="S83"/>
      <c r="T83"/>
      <c r="U83"/>
    </row>
    <row r="84" spans="4:21" x14ac:dyDescent="0.25">
      <c r="H84"/>
      <c r="I84"/>
      <c r="K84"/>
      <c r="L84"/>
      <c r="M84"/>
      <c r="N84"/>
      <c r="O84"/>
      <c r="P84"/>
      <c r="Q84"/>
      <c r="R84"/>
      <c r="S84"/>
      <c r="T84"/>
      <c r="U84"/>
    </row>
    <row r="85" spans="4:21" x14ac:dyDescent="0.25">
      <c r="H85"/>
      <c r="I85"/>
      <c r="K85"/>
      <c r="L85"/>
      <c r="M85"/>
      <c r="N85"/>
      <c r="O85"/>
      <c r="P85"/>
      <c r="Q85"/>
      <c r="R85"/>
      <c r="S85"/>
      <c r="T85"/>
      <c r="U85"/>
    </row>
    <row r="86" spans="4:21" x14ac:dyDescent="0.25">
      <c r="H86"/>
      <c r="I86"/>
      <c r="K86"/>
      <c r="L86"/>
      <c r="M86"/>
      <c r="N86"/>
      <c r="O86"/>
      <c r="P86"/>
      <c r="Q86"/>
      <c r="R86"/>
      <c r="S86"/>
      <c r="T86"/>
      <c r="U86"/>
    </row>
    <row r="87" spans="4:21" x14ac:dyDescent="0.25">
      <c r="H87"/>
      <c r="I87"/>
      <c r="K87"/>
      <c r="L87"/>
      <c r="M87"/>
      <c r="N87"/>
      <c r="O87"/>
      <c r="P87"/>
      <c r="Q87"/>
      <c r="R87"/>
      <c r="S87"/>
      <c r="T87"/>
      <c r="U87"/>
    </row>
    <row r="88" spans="4:21" x14ac:dyDescent="0.25">
      <c r="H88"/>
      <c r="I88"/>
      <c r="K88"/>
      <c r="L88"/>
      <c r="M88"/>
      <c r="N88"/>
      <c r="O88"/>
      <c r="P88"/>
      <c r="Q88"/>
      <c r="R88"/>
      <c r="S88"/>
      <c r="T88"/>
      <c r="U88"/>
    </row>
    <row r="89" spans="4:21" x14ac:dyDescent="0.25">
      <c r="H89"/>
      <c r="I89"/>
      <c r="K89"/>
      <c r="L89"/>
      <c r="M89"/>
      <c r="N89"/>
      <c r="O89"/>
      <c r="P89"/>
      <c r="Q89"/>
      <c r="R89"/>
      <c r="S89"/>
      <c r="T89"/>
      <c r="U89"/>
    </row>
    <row r="90" spans="4:21" x14ac:dyDescent="0.25">
      <c r="H90"/>
      <c r="I90"/>
      <c r="K90"/>
      <c r="L90"/>
      <c r="M90"/>
      <c r="N90"/>
      <c r="O90"/>
      <c r="P90"/>
      <c r="Q90"/>
      <c r="R90"/>
      <c r="S90"/>
      <c r="T90"/>
      <c r="U90"/>
    </row>
    <row r="91" spans="4:21" x14ac:dyDescent="0.25">
      <c r="H91"/>
      <c r="I91"/>
      <c r="K91"/>
      <c r="L91"/>
      <c r="M91"/>
      <c r="N91"/>
      <c r="O91"/>
      <c r="P91"/>
      <c r="Q91"/>
      <c r="R91"/>
      <c r="S91"/>
      <c r="T91"/>
      <c r="U91"/>
    </row>
    <row r="92" spans="4:21" x14ac:dyDescent="0.25">
      <c r="H92"/>
      <c r="I92"/>
      <c r="K92"/>
      <c r="L92"/>
      <c r="M92"/>
      <c r="N92"/>
      <c r="O92"/>
      <c r="P92"/>
      <c r="Q92"/>
      <c r="R92"/>
      <c r="S92"/>
      <c r="T92"/>
      <c r="U92"/>
    </row>
  </sheetData>
  <mergeCells count="6">
    <mergeCell ref="B72:D72"/>
    <mergeCell ref="M2:N2"/>
    <mergeCell ref="O2:P2"/>
    <mergeCell ref="Q2:R2"/>
    <mergeCell ref="B55:C55"/>
    <mergeCell ref="B58:D58"/>
  </mergeCells>
  <dataValidations count="1">
    <dataValidation type="list" allowBlank="1" showInputMessage="1" showErrorMessage="1" sqref="J5:J51" xr:uid="{00000000-0002-0000-0400-000000000000}">
      <formula1>Mode</formula1>
    </dataValidation>
  </dataValidations>
  <pageMargins left="0.7" right="0.7" top="0.75" bottom="0.75" header="0.3" footer="0.3"/>
  <pageSetup paperSize="9" scale="42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U92"/>
  <sheetViews>
    <sheetView topLeftCell="A49" workbookViewId="0">
      <selection activeCell="F64" sqref="F64:F65"/>
    </sheetView>
  </sheetViews>
  <sheetFormatPr baseColWidth="10" defaultColWidth="10.42578125" defaultRowHeight="15" x14ac:dyDescent="0.25"/>
  <cols>
    <col min="1" max="1" width="14.140625" style="99" bestFit="1" customWidth="1"/>
    <col min="2" max="2" width="14.85546875" style="19" customWidth="1"/>
    <col min="3" max="3" width="23.28515625" style="19" bestFit="1" customWidth="1"/>
    <col min="4" max="5" width="15" style="19" customWidth="1"/>
    <col min="6" max="6" width="15" style="28" customWidth="1"/>
    <col min="7" max="7" width="7.42578125" style="28" bestFit="1" customWidth="1"/>
    <col min="8" max="8" width="37" style="28" customWidth="1"/>
    <col min="9" max="9" width="9.85546875" style="8" customWidth="1"/>
    <col min="10" max="10" width="13.140625" customWidth="1"/>
    <col min="11" max="11" width="14.85546875" style="19" customWidth="1"/>
    <col min="12" max="12" width="17.85546875" style="28" customWidth="1"/>
    <col min="13" max="13" width="14.7109375" style="28" customWidth="1"/>
    <col min="14" max="16" width="14.42578125" style="28" customWidth="1"/>
    <col min="17" max="17" width="15.7109375" style="163" customWidth="1"/>
    <col min="18" max="18" width="15.7109375" style="28" customWidth="1"/>
    <col min="19" max="19" width="17.28515625" style="28" customWidth="1"/>
    <col min="20" max="20" width="14.42578125" style="28" customWidth="1"/>
    <col min="21" max="21" width="15.85546875" style="28" customWidth="1"/>
    <col min="22" max="22" width="10.42578125" customWidth="1"/>
  </cols>
  <sheetData>
    <row r="1" spans="1:21" ht="17.25" x14ac:dyDescent="0.3">
      <c r="A1" s="90" t="s">
        <v>0</v>
      </c>
      <c r="B1" s="1"/>
      <c r="C1" s="1">
        <v>2022</v>
      </c>
      <c r="D1" s="1"/>
      <c r="E1" s="1"/>
      <c r="F1" s="20"/>
      <c r="G1" s="20"/>
      <c r="H1" s="45" t="s">
        <v>1</v>
      </c>
      <c r="I1" s="54"/>
      <c r="J1" s="1"/>
      <c r="K1" s="73"/>
      <c r="L1" s="78"/>
      <c r="M1" s="106"/>
      <c r="N1" s="27"/>
      <c r="O1" s="27"/>
      <c r="P1" s="27"/>
      <c r="Q1" s="107"/>
      <c r="R1" s="27"/>
      <c r="S1" s="27"/>
      <c r="T1" s="27"/>
      <c r="U1" s="51" t="s">
        <v>2</v>
      </c>
    </row>
    <row r="2" spans="1:21" ht="17.25" x14ac:dyDescent="0.3">
      <c r="A2" s="91"/>
      <c r="B2" s="2"/>
      <c r="C2" s="15"/>
      <c r="D2" s="15"/>
      <c r="E2" s="15"/>
      <c r="F2" s="21"/>
      <c r="G2" s="21"/>
      <c r="H2" s="21"/>
      <c r="I2" s="55"/>
      <c r="J2" s="2"/>
      <c r="K2" s="2"/>
      <c r="L2" s="79"/>
      <c r="M2" s="310" t="s">
        <v>3</v>
      </c>
      <c r="N2" s="311"/>
      <c r="O2" s="310" t="s">
        <v>4</v>
      </c>
      <c r="P2" s="311"/>
      <c r="Q2" s="310" t="s">
        <v>31</v>
      </c>
      <c r="R2" s="311"/>
      <c r="S2" s="79"/>
      <c r="T2" s="79"/>
      <c r="U2" s="79"/>
    </row>
    <row r="3" spans="1:21" s="35" customFormat="1" ht="51.75" x14ac:dyDescent="0.25">
      <c r="A3" s="181" t="s">
        <v>5</v>
      </c>
      <c r="B3" s="182" t="s">
        <v>6</v>
      </c>
      <c r="C3" s="182" t="s">
        <v>28</v>
      </c>
      <c r="D3" s="182" t="s">
        <v>76</v>
      </c>
      <c r="E3" s="182" t="s">
        <v>7</v>
      </c>
      <c r="F3" s="182" t="s">
        <v>8</v>
      </c>
      <c r="G3" s="182" t="s">
        <v>39</v>
      </c>
      <c r="H3" s="182" t="s">
        <v>9</v>
      </c>
      <c r="I3" s="182" t="s">
        <v>10</v>
      </c>
      <c r="J3" s="183" t="s">
        <v>11</v>
      </c>
      <c r="K3" s="184" t="s">
        <v>12</v>
      </c>
      <c r="L3" s="182" t="s">
        <v>6</v>
      </c>
      <c r="M3" s="182" t="s">
        <v>30</v>
      </c>
      <c r="N3" s="185" t="s">
        <v>13</v>
      </c>
      <c r="O3" s="182" t="s">
        <v>14</v>
      </c>
      <c r="P3" s="182" t="s">
        <v>15</v>
      </c>
      <c r="Q3" s="186" t="s">
        <v>16</v>
      </c>
      <c r="R3" s="187" t="s">
        <v>17</v>
      </c>
      <c r="S3" s="188" t="s">
        <v>18</v>
      </c>
      <c r="T3" s="188" t="s">
        <v>19</v>
      </c>
      <c r="U3" s="182" t="s">
        <v>27</v>
      </c>
    </row>
    <row r="4" spans="1:21" x14ac:dyDescent="0.25">
      <c r="A4" s="192"/>
      <c r="B4" s="193"/>
      <c r="C4" s="194"/>
      <c r="D4" s="194"/>
      <c r="E4" s="195"/>
      <c r="F4" s="196"/>
      <c r="G4" s="196"/>
      <c r="H4" s="196"/>
      <c r="I4" s="197"/>
      <c r="J4" s="198"/>
      <c r="K4" s="193"/>
      <c r="L4" s="199"/>
      <c r="M4" s="196"/>
      <c r="N4" s="200"/>
      <c r="O4" s="201"/>
      <c r="P4" s="201"/>
      <c r="Q4" s="202"/>
      <c r="R4" s="203"/>
      <c r="S4" s="204"/>
      <c r="T4" s="205"/>
      <c r="U4" s="206"/>
    </row>
    <row r="5" spans="1:21" x14ac:dyDescent="0.25">
      <c r="A5" s="94"/>
      <c r="B5" s="207"/>
      <c r="C5" s="208"/>
      <c r="D5" s="208"/>
      <c r="E5" s="13"/>
      <c r="F5" s="14"/>
      <c r="G5" s="14"/>
      <c r="H5" s="209" t="s">
        <v>41</v>
      </c>
      <c r="I5" s="269" t="str">
        <f t="shared" ref="I5:I8" si="0">CONCATENATE(A5,"/",2025)</f>
        <v>/2025</v>
      </c>
      <c r="J5" s="210" t="s">
        <v>26</v>
      </c>
      <c r="K5" s="211"/>
      <c r="L5" s="62"/>
      <c r="M5" s="40"/>
      <c r="N5" s="116" t="str">
        <f>IF(M5="","",IF(E5&lt;&gt;"",M5-E5,M5-F5))</f>
        <v/>
      </c>
      <c r="O5" s="212"/>
      <c r="P5" s="212" t="str">
        <f>IF(O5="","",IF(E5&lt;&gt;"",O5-E5,O5-F5))</f>
        <v/>
      </c>
      <c r="Q5" s="111"/>
      <c r="R5" s="112"/>
      <c r="S5" s="213"/>
      <c r="T5" s="213"/>
      <c r="U5" s="189">
        <f t="shared" ref="U5:U8" si="1">IF(K5&lt;&gt;"","",C5)</f>
        <v>0</v>
      </c>
    </row>
    <row r="6" spans="1:21" x14ac:dyDescent="0.25">
      <c r="A6" s="94"/>
      <c r="B6" s="214"/>
      <c r="C6" s="215"/>
      <c r="D6" s="215"/>
      <c r="E6" s="13"/>
      <c r="F6" s="14"/>
      <c r="G6" s="14"/>
      <c r="H6" s="209" t="s">
        <v>41</v>
      </c>
      <c r="I6" s="269" t="str">
        <f t="shared" si="0"/>
        <v>/2025</v>
      </c>
      <c r="J6" s="210" t="s">
        <v>26</v>
      </c>
      <c r="K6" s="214"/>
      <c r="L6" s="62"/>
      <c r="M6" s="40"/>
      <c r="N6" s="216"/>
      <c r="O6" s="217"/>
      <c r="P6" s="217"/>
      <c r="Q6" s="111"/>
      <c r="R6" s="218"/>
      <c r="S6" s="219"/>
      <c r="T6" s="219"/>
      <c r="U6" s="189">
        <f t="shared" si="1"/>
        <v>0</v>
      </c>
    </row>
    <row r="7" spans="1:21" x14ac:dyDescent="0.25">
      <c r="A7" s="94"/>
      <c r="B7" s="214"/>
      <c r="C7" s="215"/>
      <c r="D7" s="215"/>
      <c r="E7" s="13"/>
      <c r="F7" s="14"/>
      <c r="G7" s="14"/>
      <c r="H7" s="209" t="s">
        <v>41</v>
      </c>
      <c r="I7" s="269" t="str">
        <f t="shared" si="0"/>
        <v>/2025</v>
      </c>
      <c r="J7" s="210" t="s">
        <v>26</v>
      </c>
      <c r="K7" s="214"/>
      <c r="L7" s="62"/>
      <c r="M7" s="40"/>
      <c r="N7" s="216"/>
      <c r="O7" s="217"/>
      <c r="P7" s="217"/>
      <c r="Q7" s="111"/>
      <c r="R7" s="218"/>
      <c r="S7" s="219"/>
      <c r="T7" s="219"/>
      <c r="U7" s="189">
        <f t="shared" si="1"/>
        <v>0</v>
      </c>
    </row>
    <row r="8" spans="1:21" x14ac:dyDescent="0.25">
      <c r="A8" s="94"/>
      <c r="B8" s="214"/>
      <c r="C8" s="215"/>
      <c r="D8" s="215"/>
      <c r="E8" s="13"/>
      <c r="F8" s="14"/>
      <c r="G8" s="14"/>
      <c r="H8" s="209" t="s">
        <v>41</v>
      </c>
      <c r="I8" s="269" t="str">
        <f t="shared" si="0"/>
        <v>/2025</v>
      </c>
      <c r="J8" s="210" t="s">
        <v>26</v>
      </c>
      <c r="K8" s="214"/>
      <c r="L8" s="62"/>
      <c r="M8" s="40"/>
      <c r="N8" s="216"/>
      <c r="O8" s="217"/>
      <c r="P8" s="217"/>
      <c r="Q8" s="111"/>
      <c r="R8" s="218"/>
      <c r="S8" s="219"/>
      <c r="T8" s="219"/>
      <c r="U8" s="189">
        <f t="shared" si="1"/>
        <v>0</v>
      </c>
    </row>
    <row r="9" spans="1:21" x14ac:dyDescent="0.25">
      <c r="A9" s="95"/>
      <c r="B9" s="220"/>
      <c r="C9" s="221"/>
      <c r="D9" s="221"/>
      <c r="E9" s="172"/>
      <c r="F9" s="173"/>
      <c r="G9" s="173"/>
      <c r="H9" s="222"/>
      <c r="I9" s="223"/>
      <c r="J9" s="223"/>
      <c r="K9" s="220"/>
      <c r="L9" s="224"/>
      <c r="M9" s="36"/>
      <c r="N9" s="225"/>
      <c r="O9" s="226"/>
      <c r="P9" s="226"/>
      <c r="Q9" s="120"/>
      <c r="R9" s="227"/>
      <c r="S9" s="228"/>
      <c r="T9" s="228"/>
      <c r="U9" s="189"/>
    </row>
    <row r="10" spans="1:21" x14ac:dyDescent="0.25">
      <c r="A10" s="229"/>
      <c r="B10" s="230"/>
      <c r="C10" s="231"/>
      <c r="D10" s="231"/>
      <c r="E10" s="270" t="s">
        <v>73</v>
      </c>
      <c r="F10" s="271">
        <f>SUM(F5:F9)</f>
        <v>0</v>
      </c>
      <c r="G10" s="271">
        <f>SUM(G5:G9)</f>
        <v>0</v>
      </c>
      <c r="H10" s="232"/>
      <c r="I10" s="233"/>
      <c r="J10" s="233"/>
      <c r="K10" s="230"/>
      <c r="L10" s="234"/>
      <c r="M10" s="235"/>
      <c r="N10" s="236"/>
      <c r="O10" s="237"/>
      <c r="P10" s="237"/>
      <c r="Q10" s="238"/>
      <c r="R10" s="239"/>
      <c r="S10" s="240"/>
      <c r="T10" s="240"/>
      <c r="U10" s="241"/>
    </row>
    <row r="11" spans="1:21" x14ac:dyDescent="0.25">
      <c r="A11" s="242"/>
      <c r="B11" s="243"/>
      <c r="C11" s="244"/>
      <c r="D11" s="244"/>
      <c r="E11" s="174"/>
      <c r="F11" s="175"/>
      <c r="G11" s="175"/>
      <c r="H11" s="245"/>
      <c r="I11" s="246"/>
      <c r="J11" s="246"/>
      <c r="K11" s="243"/>
      <c r="L11" s="247"/>
      <c r="M11" s="248"/>
      <c r="N11" s="249"/>
      <c r="O11" s="250"/>
      <c r="P11" s="250"/>
      <c r="Q11" s="251"/>
      <c r="R11" s="252"/>
      <c r="S11" s="253"/>
      <c r="T11" s="253"/>
      <c r="U11" s="189"/>
    </row>
    <row r="12" spans="1:21" x14ac:dyDescent="0.25">
      <c r="A12" s="95"/>
      <c r="B12" s="220"/>
      <c r="C12" s="221"/>
      <c r="D12" s="221"/>
      <c r="E12" s="172"/>
      <c r="F12" s="173"/>
      <c r="G12" s="173"/>
      <c r="H12" s="209" t="s">
        <v>41</v>
      </c>
      <c r="I12" s="269" t="str">
        <f t="shared" ref="I12:I17" si="2">CONCATENATE(A12,"/",2025)</f>
        <v>/2025</v>
      </c>
      <c r="J12" s="223" t="s">
        <v>26</v>
      </c>
      <c r="K12" s="220"/>
      <c r="L12" s="224"/>
      <c r="M12" s="36"/>
      <c r="N12" s="225"/>
      <c r="O12" s="226"/>
      <c r="P12" s="226"/>
      <c r="Q12" s="120"/>
      <c r="R12" s="227"/>
      <c r="S12" s="228"/>
      <c r="T12" s="228"/>
      <c r="U12" s="189">
        <f t="shared" ref="U12:U17" si="3">IF(K12&lt;&gt;"","",C12)</f>
        <v>0</v>
      </c>
    </row>
    <row r="13" spans="1:21" x14ac:dyDescent="0.25">
      <c r="A13" s="95"/>
      <c r="B13" s="220"/>
      <c r="C13" s="221"/>
      <c r="D13" s="221"/>
      <c r="E13" s="172"/>
      <c r="F13" s="173"/>
      <c r="G13" s="173"/>
      <c r="H13" s="209" t="s">
        <v>41</v>
      </c>
      <c r="I13" s="269" t="str">
        <f t="shared" si="2"/>
        <v>/2025</v>
      </c>
      <c r="J13" s="223" t="s">
        <v>26</v>
      </c>
      <c r="K13" s="220"/>
      <c r="L13" s="224"/>
      <c r="M13" s="36"/>
      <c r="N13" s="225"/>
      <c r="O13" s="226"/>
      <c r="P13" s="226"/>
      <c r="Q13" s="120"/>
      <c r="R13" s="227"/>
      <c r="S13" s="228"/>
      <c r="T13" s="228"/>
      <c r="U13" s="189">
        <f t="shared" si="3"/>
        <v>0</v>
      </c>
    </row>
    <row r="14" spans="1:21" x14ac:dyDescent="0.25">
      <c r="A14" s="95"/>
      <c r="B14" s="220"/>
      <c r="C14" s="221"/>
      <c r="D14" s="221"/>
      <c r="E14" s="172"/>
      <c r="F14" s="173"/>
      <c r="G14" s="173"/>
      <c r="H14" s="209" t="s">
        <v>41</v>
      </c>
      <c r="I14" s="269" t="str">
        <f t="shared" si="2"/>
        <v>/2025</v>
      </c>
      <c r="J14" s="223" t="s">
        <v>26</v>
      </c>
      <c r="K14" s="220"/>
      <c r="L14" s="224"/>
      <c r="M14" s="36"/>
      <c r="N14" s="225"/>
      <c r="O14" s="226"/>
      <c r="P14" s="226"/>
      <c r="Q14" s="120"/>
      <c r="R14" s="227"/>
      <c r="S14" s="228"/>
      <c r="T14" s="228"/>
      <c r="U14" s="189">
        <f t="shared" si="3"/>
        <v>0</v>
      </c>
    </row>
    <row r="15" spans="1:21" x14ac:dyDescent="0.25">
      <c r="A15" s="95"/>
      <c r="B15" s="220"/>
      <c r="C15" s="221"/>
      <c r="D15" s="221"/>
      <c r="E15" s="172"/>
      <c r="F15" s="173"/>
      <c r="G15" s="173"/>
      <c r="H15" s="209" t="s">
        <v>41</v>
      </c>
      <c r="I15" s="269" t="str">
        <f t="shared" si="2"/>
        <v>/2025</v>
      </c>
      <c r="J15" s="223" t="s">
        <v>26</v>
      </c>
      <c r="K15" s="220"/>
      <c r="L15" s="224"/>
      <c r="M15" s="36"/>
      <c r="N15" s="225"/>
      <c r="O15" s="226"/>
      <c r="P15" s="226"/>
      <c r="Q15" s="120"/>
      <c r="R15" s="227"/>
      <c r="S15" s="228"/>
      <c r="T15" s="228"/>
      <c r="U15" s="189">
        <f t="shared" si="3"/>
        <v>0</v>
      </c>
    </row>
    <row r="16" spans="1:21" x14ac:dyDescent="0.25">
      <c r="A16" s="95"/>
      <c r="B16" s="220"/>
      <c r="C16" s="221"/>
      <c r="D16" s="221"/>
      <c r="E16" s="172"/>
      <c r="F16" s="173"/>
      <c r="G16" s="173"/>
      <c r="H16" s="209" t="s">
        <v>41</v>
      </c>
      <c r="I16" s="269" t="str">
        <f t="shared" si="2"/>
        <v>/2025</v>
      </c>
      <c r="J16" s="223" t="s">
        <v>26</v>
      </c>
      <c r="K16" s="220"/>
      <c r="L16" s="224"/>
      <c r="M16" s="36"/>
      <c r="N16" s="225"/>
      <c r="O16" s="226"/>
      <c r="P16" s="226"/>
      <c r="Q16" s="120"/>
      <c r="R16" s="227"/>
      <c r="S16" s="228"/>
      <c r="T16" s="228"/>
      <c r="U16" s="189">
        <f t="shared" si="3"/>
        <v>0</v>
      </c>
    </row>
    <row r="17" spans="1:21" x14ac:dyDescent="0.25">
      <c r="A17" s="95"/>
      <c r="B17" s="220"/>
      <c r="C17" s="221"/>
      <c r="D17" s="221"/>
      <c r="E17" s="172"/>
      <c r="F17" s="173"/>
      <c r="G17" s="173"/>
      <c r="H17" s="209" t="s">
        <v>41</v>
      </c>
      <c r="I17" s="269" t="str">
        <f t="shared" si="2"/>
        <v>/2025</v>
      </c>
      <c r="J17" s="223" t="s">
        <v>26</v>
      </c>
      <c r="K17" s="220"/>
      <c r="L17" s="224"/>
      <c r="M17" s="36"/>
      <c r="N17" s="225"/>
      <c r="O17" s="226"/>
      <c r="P17" s="226"/>
      <c r="Q17" s="120"/>
      <c r="R17" s="227"/>
      <c r="S17" s="228"/>
      <c r="T17" s="228"/>
      <c r="U17" s="189">
        <f t="shared" si="3"/>
        <v>0</v>
      </c>
    </row>
    <row r="18" spans="1:21" x14ac:dyDescent="0.25">
      <c r="A18" s="95"/>
      <c r="B18" s="220"/>
      <c r="C18" s="221"/>
      <c r="D18" s="221"/>
      <c r="E18" s="172"/>
      <c r="F18" s="173"/>
      <c r="G18" s="173"/>
      <c r="H18" s="209"/>
      <c r="I18" s="269"/>
      <c r="J18" s="223"/>
      <c r="K18" s="220"/>
      <c r="L18" s="224"/>
      <c r="M18" s="36"/>
      <c r="N18" s="225"/>
      <c r="O18" s="226"/>
      <c r="P18" s="226"/>
      <c r="Q18" s="120"/>
      <c r="R18" s="227"/>
      <c r="S18" s="228"/>
      <c r="T18" s="228"/>
      <c r="U18" s="189"/>
    </row>
    <row r="19" spans="1:21" x14ac:dyDescent="0.25">
      <c r="A19" s="229"/>
      <c r="B19" s="230"/>
      <c r="C19" s="231"/>
      <c r="D19" s="231"/>
      <c r="E19" s="270" t="s">
        <v>73</v>
      </c>
      <c r="F19" s="271">
        <f>SUM(F12:F18)</f>
        <v>0</v>
      </c>
      <c r="G19" s="271">
        <f>SUM(G12:G18)</f>
        <v>0</v>
      </c>
      <c r="H19" s="232"/>
      <c r="I19" s="233"/>
      <c r="J19" s="233"/>
      <c r="K19" s="230"/>
      <c r="L19" s="234"/>
      <c r="M19" s="235"/>
      <c r="N19" s="236"/>
      <c r="O19" s="237"/>
      <c r="P19" s="237"/>
      <c r="Q19" s="238"/>
      <c r="R19" s="239"/>
      <c r="S19" s="240"/>
      <c r="T19" s="240"/>
      <c r="U19" s="241"/>
    </row>
    <row r="20" spans="1:21" x14ac:dyDescent="0.25">
      <c r="A20" s="95"/>
      <c r="B20" s="220"/>
      <c r="C20" s="221"/>
      <c r="D20" s="221"/>
      <c r="E20" s="172"/>
      <c r="F20" s="173"/>
      <c r="G20" s="173"/>
      <c r="H20" s="209"/>
      <c r="I20" s="269"/>
      <c r="J20" s="223"/>
      <c r="K20" s="220"/>
      <c r="L20" s="224"/>
      <c r="M20" s="36"/>
      <c r="N20" s="225"/>
      <c r="O20" s="226"/>
      <c r="P20" s="226"/>
      <c r="Q20" s="120"/>
      <c r="R20" s="227"/>
      <c r="S20" s="228"/>
      <c r="T20" s="228"/>
      <c r="U20" s="189"/>
    </row>
    <row r="21" spans="1:21" x14ac:dyDescent="0.25">
      <c r="A21" s="95"/>
      <c r="B21" s="220"/>
      <c r="C21" s="221"/>
      <c r="D21" s="221"/>
      <c r="E21" s="172"/>
      <c r="F21" s="173"/>
      <c r="G21" s="173"/>
      <c r="H21" s="209" t="s">
        <v>41</v>
      </c>
      <c r="I21" s="269" t="str">
        <f t="shared" ref="I21:I47" si="4">CONCATENATE(A21,"/",2025)</f>
        <v>/2025</v>
      </c>
      <c r="J21" s="223" t="s">
        <v>26</v>
      </c>
      <c r="K21" s="220"/>
      <c r="L21" s="224"/>
      <c r="M21" s="36"/>
      <c r="N21" s="225"/>
      <c r="O21" s="226"/>
      <c r="P21" s="226"/>
      <c r="Q21" s="120"/>
      <c r="R21" s="227"/>
      <c r="S21" s="228"/>
      <c r="T21" s="228"/>
      <c r="U21" s="189">
        <f t="shared" ref="U21:U24" si="5">IF(K21&lt;&gt;"","",C21)</f>
        <v>0</v>
      </c>
    </row>
    <row r="22" spans="1:21" x14ac:dyDescent="0.25">
      <c r="A22" s="95"/>
      <c r="B22" s="220"/>
      <c r="C22" s="221"/>
      <c r="D22" s="221"/>
      <c r="E22" s="172"/>
      <c r="F22" s="173"/>
      <c r="G22" s="173"/>
      <c r="H22" s="209" t="s">
        <v>41</v>
      </c>
      <c r="I22" s="269" t="str">
        <f t="shared" si="4"/>
        <v>/2025</v>
      </c>
      <c r="J22" s="223" t="s">
        <v>26</v>
      </c>
      <c r="K22" s="220"/>
      <c r="L22" s="224"/>
      <c r="M22" s="36"/>
      <c r="N22" s="225"/>
      <c r="O22" s="226"/>
      <c r="P22" s="226"/>
      <c r="Q22" s="120"/>
      <c r="R22" s="227"/>
      <c r="S22" s="228"/>
      <c r="T22" s="228"/>
      <c r="U22" s="189">
        <f t="shared" si="5"/>
        <v>0</v>
      </c>
    </row>
    <row r="23" spans="1:21" x14ac:dyDescent="0.25">
      <c r="A23" s="95"/>
      <c r="B23" s="220"/>
      <c r="C23" s="221"/>
      <c r="D23" s="221"/>
      <c r="E23" s="172"/>
      <c r="F23" s="173"/>
      <c r="G23" s="173"/>
      <c r="H23" s="209" t="s">
        <v>41</v>
      </c>
      <c r="I23" s="269" t="str">
        <f t="shared" si="4"/>
        <v>/2025</v>
      </c>
      <c r="J23" s="223" t="s">
        <v>26</v>
      </c>
      <c r="K23" s="220"/>
      <c r="L23" s="224"/>
      <c r="M23" s="36"/>
      <c r="N23" s="225"/>
      <c r="O23" s="226"/>
      <c r="P23" s="226"/>
      <c r="Q23" s="120"/>
      <c r="R23" s="227"/>
      <c r="S23" s="228"/>
      <c r="T23" s="228"/>
      <c r="U23" s="189">
        <f t="shared" si="5"/>
        <v>0</v>
      </c>
    </row>
    <row r="24" spans="1:21" x14ac:dyDescent="0.25">
      <c r="A24" s="95"/>
      <c r="B24" s="220"/>
      <c r="C24" s="221"/>
      <c r="D24" s="221"/>
      <c r="E24" s="172"/>
      <c r="F24" s="173"/>
      <c r="G24" s="173"/>
      <c r="H24" s="209" t="s">
        <v>41</v>
      </c>
      <c r="I24" s="269" t="str">
        <f t="shared" si="4"/>
        <v>/2025</v>
      </c>
      <c r="J24" s="223" t="s">
        <v>26</v>
      </c>
      <c r="K24" s="220"/>
      <c r="L24" s="224"/>
      <c r="M24" s="36"/>
      <c r="N24" s="225"/>
      <c r="O24" s="226"/>
      <c r="P24" s="226"/>
      <c r="Q24" s="120"/>
      <c r="R24" s="227"/>
      <c r="S24" s="228"/>
      <c r="T24" s="228"/>
      <c r="U24" s="189">
        <f t="shared" si="5"/>
        <v>0</v>
      </c>
    </row>
    <row r="25" spans="1:21" x14ac:dyDescent="0.25">
      <c r="A25" s="95"/>
      <c r="B25" s="220"/>
      <c r="C25" s="221"/>
      <c r="D25" s="221"/>
      <c r="E25" s="172"/>
      <c r="F25" s="173"/>
      <c r="G25" s="173"/>
      <c r="H25" s="222"/>
      <c r="I25" s="269"/>
      <c r="J25" s="223"/>
      <c r="K25" s="220"/>
      <c r="L25" s="224"/>
      <c r="M25" s="36"/>
      <c r="N25" s="225"/>
      <c r="O25" s="226"/>
      <c r="P25" s="226"/>
      <c r="Q25" s="120"/>
      <c r="R25" s="227"/>
      <c r="S25" s="228"/>
      <c r="T25" s="228"/>
      <c r="U25" s="189"/>
    </row>
    <row r="26" spans="1:21" x14ac:dyDescent="0.25">
      <c r="A26" s="229"/>
      <c r="B26" s="230"/>
      <c r="C26" s="231"/>
      <c r="D26" s="231"/>
      <c r="E26" s="270" t="s">
        <v>73</v>
      </c>
      <c r="F26" s="271">
        <f>SUM(F21:F25)</f>
        <v>0</v>
      </c>
      <c r="G26" s="271">
        <f>SUM(G21:G25)</f>
        <v>0</v>
      </c>
      <c r="H26" s="232"/>
      <c r="I26" s="233"/>
      <c r="J26" s="233"/>
      <c r="K26" s="230"/>
      <c r="L26" s="234"/>
      <c r="M26" s="235"/>
      <c r="N26" s="236"/>
      <c r="O26" s="237"/>
      <c r="P26" s="237"/>
      <c r="Q26" s="238"/>
      <c r="R26" s="239"/>
      <c r="S26" s="240"/>
      <c r="T26" s="240"/>
      <c r="U26" s="241"/>
    </row>
    <row r="27" spans="1:21" x14ac:dyDescent="0.25">
      <c r="A27" s="95"/>
      <c r="B27" s="220"/>
      <c r="C27" s="221"/>
      <c r="D27" s="221"/>
      <c r="E27" s="172"/>
      <c r="F27" s="173"/>
      <c r="G27" s="173"/>
      <c r="H27" s="222"/>
      <c r="I27" s="269"/>
      <c r="J27" s="223"/>
      <c r="K27" s="220"/>
      <c r="L27" s="224"/>
      <c r="M27" s="36"/>
      <c r="N27" s="225"/>
      <c r="O27" s="226"/>
      <c r="P27" s="226"/>
      <c r="Q27" s="120"/>
      <c r="R27" s="227"/>
      <c r="S27" s="228"/>
      <c r="T27" s="228"/>
      <c r="U27" s="189"/>
    </row>
    <row r="28" spans="1:21" x14ac:dyDescent="0.25">
      <c r="A28" s="95"/>
      <c r="B28" s="220"/>
      <c r="C28" s="221"/>
      <c r="D28" s="221"/>
      <c r="E28" s="172"/>
      <c r="F28" s="173"/>
      <c r="G28" s="173"/>
      <c r="H28" s="222" t="s">
        <v>71</v>
      </c>
      <c r="I28" s="269" t="str">
        <f t="shared" ref="I28" si="6">CONCATENATE(A28,"/",2025)</f>
        <v>/2025</v>
      </c>
      <c r="J28" s="223" t="s">
        <v>26</v>
      </c>
      <c r="K28" s="220"/>
      <c r="L28" s="224"/>
      <c r="M28" s="36"/>
      <c r="N28" s="225"/>
      <c r="O28" s="273"/>
      <c r="P28" s="272"/>
      <c r="Q28" s="120"/>
      <c r="R28" s="227"/>
      <c r="S28" s="228"/>
      <c r="T28" s="228"/>
      <c r="U28" s="189">
        <f t="shared" ref="U28" si="7">IF(K28&lt;&gt;"","",C28)</f>
        <v>0</v>
      </c>
    </row>
    <row r="29" spans="1:21" x14ac:dyDescent="0.25">
      <c r="A29" s="95"/>
      <c r="B29" s="220"/>
      <c r="C29" s="221"/>
      <c r="D29" s="221"/>
      <c r="E29" s="172"/>
      <c r="F29" s="173"/>
      <c r="G29" s="173"/>
      <c r="H29" s="222"/>
      <c r="I29" s="269"/>
      <c r="J29" s="223"/>
      <c r="K29" s="220"/>
      <c r="L29" s="224"/>
      <c r="M29" s="36"/>
      <c r="N29" s="225"/>
      <c r="O29" s="226"/>
      <c r="P29" s="226"/>
      <c r="Q29" s="120"/>
      <c r="R29" s="227"/>
      <c r="S29" s="228"/>
      <c r="T29" s="228"/>
      <c r="U29" s="189"/>
    </row>
    <row r="30" spans="1:21" x14ac:dyDescent="0.25">
      <c r="A30" s="229"/>
      <c r="B30" s="230"/>
      <c r="C30" s="231"/>
      <c r="D30" s="231"/>
      <c r="E30" s="270" t="s">
        <v>73</v>
      </c>
      <c r="F30" s="271">
        <f>SUM(F28:F29)</f>
        <v>0</v>
      </c>
      <c r="G30" s="271">
        <f>SUM(G28:G29)</f>
        <v>0</v>
      </c>
      <c r="H30" s="232"/>
      <c r="I30" s="233"/>
      <c r="J30" s="233"/>
      <c r="K30" s="230"/>
      <c r="L30" s="234"/>
      <c r="M30" s="235"/>
      <c r="N30" s="236"/>
      <c r="O30" s="237"/>
      <c r="P30" s="237"/>
      <c r="Q30" s="238"/>
      <c r="R30" s="239"/>
      <c r="S30" s="240"/>
      <c r="T30" s="240"/>
      <c r="U30" s="241"/>
    </row>
    <row r="31" spans="1:21" x14ac:dyDescent="0.25">
      <c r="A31" s="95"/>
      <c r="B31" s="220"/>
      <c r="C31" s="221"/>
      <c r="D31" s="221"/>
      <c r="E31" s="172"/>
      <c r="F31" s="173"/>
      <c r="G31" s="173"/>
      <c r="H31" s="222"/>
      <c r="I31" s="269"/>
      <c r="J31" s="223"/>
      <c r="K31" s="220"/>
      <c r="L31" s="224"/>
      <c r="M31" s="36"/>
      <c r="N31" s="225"/>
      <c r="O31" s="226"/>
      <c r="P31" s="226"/>
      <c r="Q31" s="120"/>
      <c r="R31" s="227"/>
      <c r="S31" s="228"/>
      <c r="T31" s="228"/>
      <c r="U31" s="189"/>
    </row>
    <row r="32" spans="1:21" x14ac:dyDescent="0.25">
      <c r="A32" s="95"/>
      <c r="B32" s="220"/>
      <c r="C32" s="221"/>
      <c r="D32" s="221"/>
      <c r="E32" s="172"/>
      <c r="F32" s="173"/>
      <c r="G32" s="173"/>
      <c r="H32" s="222" t="s">
        <v>71</v>
      </c>
      <c r="I32" s="269" t="str">
        <f t="shared" si="4"/>
        <v>/2025</v>
      </c>
      <c r="J32" s="223" t="s">
        <v>26</v>
      </c>
      <c r="K32" s="220"/>
      <c r="L32" s="224"/>
      <c r="M32" s="36"/>
      <c r="N32" s="225"/>
      <c r="O32" s="273"/>
      <c r="P32" s="272"/>
      <c r="Q32" s="120"/>
      <c r="R32" s="227"/>
      <c r="S32" s="228"/>
      <c r="T32" s="228"/>
      <c r="U32" s="189">
        <f t="shared" ref="U32" si="8">IF(K32&lt;&gt;"","",C32)</f>
        <v>0</v>
      </c>
    </row>
    <row r="33" spans="1:21" x14ac:dyDescent="0.25">
      <c r="A33" s="95"/>
      <c r="B33" s="220"/>
      <c r="C33" s="221"/>
      <c r="D33" s="221"/>
      <c r="E33" s="172"/>
      <c r="F33" s="173"/>
      <c r="G33" s="173"/>
      <c r="H33" s="222"/>
      <c r="I33" s="269"/>
      <c r="J33" s="223"/>
      <c r="K33" s="220"/>
      <c r="L33" s="224"/>
      <c r="M33" s="36"/>
      <c r="N33" s="225"/>
      <c r="O33" s="226"/>
      <c r="P33" s="226"/>
      <c r="Q33" s="120"/>
      <c r="R33" s="227"/>
      <c r="S33" s="228"/>
      <c r="T33" s="228"/>
      <c r="U33" s="189"/>
    </row>
    <row r="34" spans="1:21" x14ac:dyDescent="0.25">
      <c r="A34" s="229"/>
      <c r="B34" s="230"/>
      <c r="C34" s="231"/>
      <c r="D34" s="231"/>
      <c r="E34" s="270" t="s">
        <v>73</v>
      </c>
      <c r="F34" s="271">
        <f>SUM(F32:F33)</f>
        <v>0</v>
      </c>
      <c r="G34" s="271">
        <f>SUM(G32:G33)</f>
        <v>0</v>
      </c>
      <c r="H34" s="232"/>
      <c r="I34" s="233"/>
      <c r="J34" s="233"/>
      <c r="K34" s="230"/>
      <c r="L34" s="234"/>
      <c r="M34" s="235"/>
      <c r="N34" s="236"/>
      <c r="O34" s="237"/>
      <c r="P34" s="237"/>
      <c r="Q34" s="238"/>
      <c r="R34" s="239"/>
      <c r="S34" s="240"/>
      <c r="T34" s="240"/>
      <c r="U34" s="241"/>
    </row>
    <row r="35" spans="1:21" x14ac:dyDescent="0.25">
      <c r="A35" s="95"/>
      <c r="B35" s="220"/>
      <c r="C35" s="221"/>
      <c r="D35" s="221"/>
      <c r="E35" s="172"/>
      <c r="F35" s="173"/>
      <c r="G35" s="173"/>
      <c r="H35" s="222"/>
      <c r="I35" s="269"/>
      <c r="J35" s="223"/>
      <c r="K35" s="220"/>
      <c r="L35" s="224"/>
      <c r="M35" s="36"/>
      <c r="N35" s="225"/>
      <c r="O35" s="226"/>
      <c r="P35" s="226"/>
      <c r="Q35" s="120"/>
      <c r="R35" s="227"/>
      <c r="S35" s="228"/>
      <c r="T35" s="228"/>
      <c r="U35" s="189"/>
    </row>
    <row r="36" spans="1:21" x14ac:dyDescent="0.25">
      <c r="A36" s="95"/>
      <c r="B36" s="220"/>
      <c r="C36" s="221"/>
      <c r="D36" s="221"/>
      <c r="E36" s="172"/>
      <c r="F36" s="173"/>
      <c r="G36" s="173"/>
      <c r="H36" s="209" t="s">
        <v>41</v>
      </c>
      <c r="I36" s="269" t="str">
        <f>CONCATENATE(A36,"/",2025)</f>
        <v>/2025</v>
      </c>
      <c r="J36" s="223" t="s">
        <v>26</v>
      </c>
      <c r="K36" s="220"/>
      <c r="L36" s="224"/>
      <c r="M36" s="36"/>
      <c r="N36" s="225"/>
      <c r="O36" s="226"/>
      <c r="P36" s="226"/>
      <c r="Q36" s="120"/>
      <c r="R36" s="227"/>
      <c r="S36" s="228"/>
      <c r="T36" s="228"/>
      <c r="U36" s="189">
        <f t="shared" ref="U36:U47" si="9">IF(K36&lt;&gt;"","",C36)</f>
        <v>0</v>
      </c>
    </row>
    <row r="37" spans="1:21" x14ac:dyDescent="0.25">
      <c r="A37" s="95"/>
      <c r="B37" s="220"/>
      <c r="C37" s="221"/>
      <c r="D37" s="221"/>
      <c r="E37" s="172"/>
      <c r="F37" s="173"/>
      <c r="G37" s="173"/>
      <c r="H37" s="209" t="s">
        <v>41</v>
      </c>
      <c r="I37" s="269" t="str">
        <f>CONCATENATE(A37,"/",2025)</f>
        <v>/2025</v>
      </c>
      <c r="J37" s="223" t="s">
        <v>26</v>
      </c>
      <c r="K37" s="220"/>
      <c r="L37" s="224"/>
      <c r="M37" s="36"/>
      <c r="N37" s="225"/>
      <c r="O37" s="226"/>
      <c r="P37" s="226"/>
      <c r="Q37" s="120"/>
      <c r="R37" s="227"/>
      <c r="S37" s="228"/>
      <c r="T37" s="228"/>
      <c r="U37" s="189">
        <f t="shared" si="9"/>
        <v>0</v>
      </c>
    </row>
    <row r="38" spans="1:21" x14ac:dyDescent="0.25">
      <c r="A38" s="95"/>
      <c r="B38" s="220"/>
      <c r="C38" s="221"/>
      <c r="D38" s="221"/>
      <c r="E38" s="172"/>
      <c r="F38" s="173"/>
      <c r="G38" s="173"/>
      <c r="H38" s="209" t="s">
        <v>41</v>
      </c>
      <c r="I38" s="269" t="str">
        <f>CONCATENATE(A38,"/",2025)</f>
        <v>/2025</v>
      </c>
      <c r="J38" s="223" t="s">
        <v>26</v>
      </c>
      <c r="K38" s="220"/>
      <c r="L38" s="224"/>
      <c r="M38" s="36"/>
      <c r="N38" s="225"/>
      <c r="O38" s="226"/>
      <c r="P38" s="226"/>
      <c r="Q38" s="120"/>
      <c r="R38" s="227"/>
      <c r="S38" s="228"/>
      <c r="T38" s="228"/>
      <c r="U38" s="189">
        <f t="shared" si="9"/>
        <v>0</v>
      </c>
    </row>
    <row r="39" spans="1:21" x14ac:dyDescent="0.25">
      <c r="A39" s="95"/>
      <c r="B39" s="220"/>
      <c r="C39" s="221"/>
      <c r="D39" s="221"/>
      <c r="E39" s="172"/>
      <c r="F39" s="173"/>
      <c r="G39" s="173"/>
      <c r="H39" s="209" t="s">
        <v>41</v>
      </c>
      <c r="I39" s="269" t="str">
        <f>CONCATENATE(A39,"/",2025)</f>
        <v>/2025</v>
      </c>
      <c r="J39" s="223" t="s">
        <v>26</v>
      </c>
      <c r="K39" s="220"/>
      <c r="L39" s="224"/>
      <c r="M39" s="36"/>
      <c r="N39" s="225"/>
      <c r="O39" s="226"/>
      <c r="P39" s="226"/>
      <c r="Q39" s="120"/>
      <c r="R39" s="227"/>
      <c r="S39" s="228"/>
      <c r="T39" s="228"/>
      <c r="U39" s="189">
        <f t="shared" si="9"/>
        <v>0</v>
      </c>
    </row>
    <row r="40" spans="1:21" x14ac:dyDescent="0.25">
      <c r="A40" s="95"/>
      <c r="B40" s="220"/>
      <c r="C40" s="221"/>
      <c r="D40" s="221"/>
      <c r="E40" s="172"/>
      <c r="F40" s="173"/>
      <c r="G40" s="173"/>
      <c r="H40" s="209" t="s">
        <v>41</v>
      </c>
      <c r="I40" s="269" t="str">
        <f>CONCATENATE(A40,"/",2025)</f>
        <v>/2025</v>
      </c>
      <c r="J40" s="223" t="s">
        <v>26</v>
      </c>
      <c r="K40" s="220"/>
      <c r="L40" s="224"/>
      <c r="M40" s="36"/>
      <c r="N40" s="225"/>
      <c r="O40" s="226"/>
      <c r="P40" s="226"/>
      <c r="Q40" s="120"/>
      <c r="R40" s="227"/>
      <c r="S40" s="228"/>
      <c r="T40" s="228"/>
      <c r="U40" s="189">
        <f t="shared" si="9"/>
        <v>0</v>
      </c>
    </row>
    <row r="41" spans="1:21" x14ac:dyDescent="0.25">
      <c r="A41" s="95"/>
      <c r="B41" s="220"/>
      <c r="C41" s="221"/>
      <c r="D41" s="221"/>
      <c r="E41" s="172"/>
      <c r="F41" s="173"/>
      <c r="G41" s="173"/>
      <c r="H41" s="209" t="s">
        <v>41</v>
      </c>
      <c r="I41" s="269" t="str">
        <f t="shared" si="4"/>
        <v>/2025</v>
      </c>
      <c r="J41" s="223" t="s">
        <v>26</v>
      </c>
      <c r="K41" s="220"/>
      <c r="L41" s="224"/>
      <c r="M41" s="36"/>
      <c r="N41" s="225"/>
      <c r="O41" s="226"/>
      <c r="P41" s="226"/>
      <c r="Q41" s="120"/>
      <c r="R41" s="227"/>
      <c r="S41" s="228"/>
      <c r="T41" s="228"/>
      <c r="U41" s="189">
        <f t="shared" si="9"/>
        <v>0</v>
      </c>
    </row>
    <row r="42" spans="1:21" x14ac:dyDescent="0.25">
      <c r="A42" s="95"/>
      <c r="B42" s="220"/>
      <c r="C42" s="221"/>
      <c r="D42" s="221"/>
      <c r="E42" s="172"/>
      <c r="F42" s="173"/>
      <c r="G42" s="173"/>
      <c r="H42" s="209" t="s">
        <v>41</v>
      </c>
      <c r="I42" s="269" t="str">
        <f t="shared" si="4"/>
        <v>/2025</v>
      </c>
      <c r="J42" s="223" t="s">
        <v>26</v>
      </c>
      <c r="K42" s="220"/>
      <c r="L42" s="224"/>
      <c r="M42" s="36"/>
      <c r="N42" s="225"/>
      <c r="O42" s="226"/>
      <c r="P42" s="226"/>
      <c r="Q42" s="120"/>
      <c r="R42" s="227"/>
      <c r="S42" s="228"/>
      <c r="T42" s="228"/>
      <c r="U42" s="189">
        <f t="shared" si="9"/>
        <v>0</v>
      </c>
    </row>
    <row r="43" spans="1:21" x14ac:dyDescent="0.25">
      <c r="A43" s="95"/>
      <c r="B43" s="220"/>
      <c r="C43" s="221"/>
      <c r="D43" s="221"/>
      <c r="E43" s="172"/>
      <c r="F43" s="173"/>
      <c r="G43" s="173"/>
      <c r="H43" s="209" t="s">
        <v>41</v>
      </c>
      <c r="I43" s="269" t="str">
        <f t="shared" si="4"/>
        <v>/2025</v>
      </c>
      <c r="J43" s="223" t="s">
        <v>26</v>
      </c>
      <c r="K43" s="220"/>
      <c r="L43" s="224"/>
      <c r="M43" s="36"/>
      <c r="N43" s="225"/>
      <c r="O43" s="226"/>
      <c r="P43" s="226"/>
      <c r="Q43" s="120"/>
      <c r="R43" s="227"/>
      <c r="S43" s="228"/>
      <c r="T43" s="228"/>
      <c r="U43" s="189">
        <f t="shared" si="9"/>
        <v>0</v>
      </c>
    </row>
    <row r="44" spans="1:21" x14ac:dyDescent="0.25">
      <c r="A44" s="95"/>
      <c r="B44" s="220"/>
      <c r="C44" s="221"/>
      <c r="D44" s="221"/>
      <c r="E44" s="172"/>
      <c r="F44" s="173"/>
      <c r="G44" s="173"/>
      <c r="H44" s="209" t="s">
        <v>41</v>
      </c>
      <c r="I44" s="269" t="str">
        <f t="shared" si="4"/>
        <v>/2025</v>
      </c>
      <c r="J44" s="223" t="s">
        <v>26</v>
      </c>
      <c r="K44" s="220"/>
      <c r="L44" s="224"/>
      <c r="M44" s="36"/>
      <c r="N44" s="225"/>
      <c r="O44" s="226"/>
      <c r="P44" s="226"/>
      <c r="Q44" s="120"/>
      <c r="R44" s="227"/>
      <c r="S44" s="228"/>
      <c r="T44" s="228"/>
      <c r="U44" s="189">
        <f t="shared" si="9"/>
        <v>0</v>
      </c>
    </row>
    <row r="45" spans="1:21" x14ac:dyDescent="0.25">
      <c r="A45" s="95"/>
      <c r="B45" s="220"/>
      <c r="C45" s="221"/>
      <c r="D45" s="221"/>
      <c r="E45" s="172"/>
      <c r="F45" s="173"/>
      <c r="G45" s="173"/>
      <c r="H45" s="209" t="s">
        <v>41</v>
      </c>
      <c r="I45" s="269" t="str">
        <f t="shared" si="4"/>
        <v>/2025</v>
      </c>
      <c r="J45" s="223" t="s">
        <v>26</v>
      </c>
      <c r="K45" s="220"/>
      <c r="L45" s="224"/>
      <c r="M45" s="36"/>
      <c r="N45" s="225"/>
      <c r="O45" s="226"/>
      <c r="P45" s="226"/>
      <c r="Q45" s="120"/>
      <c r="R45" s="227"/>
      <c r="S45" s="228"/>
      <c r="T45" s="228"/>
      <c r="U45" s="189">
        <f t="shared" si="9"/>
        <v>0</v>
      </c>
    </row>
    <row r="46" spans="1:21" x14ac:dyDescent="0.25">
      <c r="A46" s="95"/>
      <c r="B46" s="220"/>
      <c r="C46" s="221"/>
      <c r="D46" s="221"/>
      <c r="E46" s="172"/>
      <c r="F46" s="173"/>
      <c r="G46" s="173"/>
      <c r="H46" s="209" t="s">
        <v>41</v>
      </c>
      <c r="I46" s="269" t="str">
        <f t="shared" si="4"/>
        <v>/2025</v>
      </c>
      <c r="J46" s="223" t="s">
        <v>26</v>
      </c>
      <c r="K46" s="220"/>
      <c r="L46" s="224"/>
      <c r="M46" s="36"/>
      <c r="N46" s="225"/>
      <c r="O46" s="226"/>
      <c r="P46" s="226"/>
      <c r="Q46" s="120"/>
      <c r="R46" s="227"/>
      <c r="S46" s="228"/>
      <c r="T46" s="228"/>
      <c r="U46" s="189">
        <f t="shared" si="9"/>
        <v>0</v>
      </c>
    </row>
    <row r="47" spans="1:21" x14ac:dyDescent="0.25">
      <c r="A47" s="95"/>
      <c r="B47" s="220"/>
      <c r="C47" s="221"/>
      <c r="D47" s="221"/>
      <c r="E47" s="172"/>
      <c r="F47" s="173"/>
      <c r="G47" s="173"/>
      <c r="H47" s="209" t="s">
        <v>41</v>
      </c>
      <c r="I47" s="269" t="str">
        <f t="shared" si="4"/>
        <v>/2025</v>
      </c>
      <c r="J47" s="223" t="s">
        <v>26</v>
      </c>
      <c r="K47" s="220"/>
      <c r="L47" s="224"/>
      <c r="M47" s="36"/>
      <c r="N47" s="225"/>
      <c r="O47" s="226"/>
      <c r="P47" s="226"/>
      <c r="Q47" s="120"/>
      <c r="R47" s="227"/>
      <c r="S47" s="228"/>
      <c r="T47" s="228"/>
      <c r="U47" s="189">
        <f t="shared" si="9"/>
        <v>0</v>
      </c>
    </row>
    <row r="48" spans="1:21" x14ac:dyDescent="0.25">
      <c r="A48" s="95"/>
      <c r="B48" s="220"/>
      <c r="C48" s="221"/>
      <c r="D48" s="221"/>
      <c r="E48" s="172"/>
      <c r="F48" s="173"/>
      <c r="G48" s="173"/>
      <c r="H48" s="222"/>
      <c r="I48" s="269"/>
      <c r="J48" s="223"/>
      <c r="K48" s="220"/>
      <c r="L48" s="224"/>
      <c r="M48" s="36"/>
      <c r="N48" s="225"/>
      <c r="O48" s="226"/>
      <c r="P48" s="226"/>
      <c r="Q48" s="120"/>
      <c r="R48" s="227"/>
      <c r="S48" s="228"/>
      <c r="T48" s="228"/>
      <c r="U48" s="189"/>
    </row>
    <row r="49" spans="1:21" x14ac:dyDescent="0.25">
      <c r="A49" s="95"/>
      <c r="B49" s="220"/>
      <c r="C49" s="221"/>
      <c r="D49" s="244"/>
      <c r="E49" s="270" t="s">
        <v>73</v>
      </c>
      <c r="F49" s="271">
        <f>SUM(F36:F48)</f>
        <v>0</v>
      </c>
      <c r="G49" s="271">
        <f>SUM(G32:G48)</f>
        <v>0</v>
      </c>
      <c r="H49" s="222"/>
      <c r="I49" s="269"/>
      <c r="J49" s="223"/>
      <c r="K49" s="220"/>
      <c r="L49" s="224"/>
      <c r="M49" s="36"/>
      <c r="N49" s="225"/>
      <c r="O49" s="226"/>
      <c r="P49" s="226"/>
      <c r="Q49" s="120"/>
      <c r="R49" s="227"/>
      <c r="S49" s="228"/>
      <c r="T49" s="228"/>
      <c r="U49" s="189"/>
    </row>
    <row r="50" spans="1:21" x14ac:dyDescent="0.25">
      <c r="A50" s="95"/>
      <c r="B50" s="220"/>
      <c r="C50" s="221"/>
      <c r="D50" s="221"/>
      <c r="E50" s="172"/>
      <c r="F50" s="173"/>
      <c r="G50" s="173"/>
      <c r="H50" s="222"/>
      <c r="I50" s="269"/>
      <c r="J50" s="223"/>
      <c r="K50" s="220"/>
      <c r="L50" s="224"/>
      <c r="M50" s="36"/>
      <c r="N50" s="225"/>
      <c r="O50" s="226"/>
      <c r="P50" s="226"/>
      <c r="Q50" s="120"/>
      <c r="R50" s="227"/>
      <c r="S50" s="228"/>
      <c r="T50" s="228"/>
      <c r="U50" s="189"/>
    </row>
    <row r="51" spans="1:21" x14ac:dyDescent="0.25">
      <c r="A51" s="95"/>
      <c r="B51" s="220"/>
      <c r="C51" s="221"/>
      <c r="D51" s="221"/>
      <c r="E51" s="172"/>
      <c r="F51" s="173"/>
      <c r="G51" s="173"/>
      <c r="H51" s="222" t="s">
        <v>71</v>
      </c>
      <c r="I51" s="269" t="str">
        <f>CONCATENATE(A51,"/",2025)</f>
        <v>/2025</v>
      </c>
      <c r="J51" s="223"/>
      <c r="K51" s="220"/>
      <c r="L51" s="224"/>
      <c r="M51" s="36"/>
      <c r="N51" s="225"/>
      <c r="O51" s="226"/>
      <c r="P51" s="226"/>
      <c r="Q51" s="120"/>
      <c r="R51" s="227"/>
      <c r="S51" s="228"/>
      <c r="T51" s="228"/>
      <c r="U51" s="189">
        <f>IF(K51&lt;&gt;"","",F51)</f>
        <v>0</v>
      </c>
    </row>
    <row r="52" spans="1:21" x14ac:dyDescent="0.25">
      <c r="A52" s="254"/>
      <c r="B52" s="255"/>
      <c r="C52" s="256"/>
      <c r="D52" s="256"/>
      <c r="E52" s="190"/>
      <c r="F52" s="191"/>
      <c r="G52" s="191"/>
      <c r="H52" s="257"/>
      <c r="I52" s="258"/>
      <c r="J52" s="259"/>
      <c r="K52" s="260"/>
      <c r="L52" s="261"/>
      <c r="M52" s="262"/>
      <c r="N52" s="263"/>
      <c r="O52" s="264"/>
      <c r="P52" s="264"/>
      <c r="Q52" s="265"/>
      <c r="R52" s="266"/>
      <c r="S52" s="267"/>
      <c r="T52" s="267"/>
      <c r="U52" s="268"/>
    </row>
    <row r="53" spans="1:21" x14ac:dyDescent="0.25">
      <c r="A53" s="176"/>
      <c r="B53" s="177"/>
      <c r="C53" s="178"/>
      <c r="D53" s="274"/>
      <c r="E53" s="270" t="s">
        <v>74</v>
      </c>
      <c r="F53" s="271">
        <f>F49+F34+F30+F26+F19+F10</f>
        <v>0</v>
      </c>
      <c r="G53" s="271">
        <f>G51+G49+G34+G30+G26+G19+G10</f>
        <v>0</v>
      </c>
      <c r="H53" s="179"/>
      <c r="M53" s="180">
        <f t="shared" ref="M53:U53" si="10">SUM(M4:M52)</f>
        <v>0</v>
      </c>
      <c r="N53" s="180">
        <f t="shared" si="10"/>
        <v>0</v>
      </c>
      <c r="O53" s="180">
        <f t="shared" si="10"/>
        <v>0</v>
      </c>
      <c r="P53" s="180">
        <f t="shared" si="10"/>
        <v>0</v>
      </c>
      <c r="Q53" s="180">
        <f t="shared" si="10"/>
        <v>0</v>
      </c>
      <c r="R53" s="180">
        <f t="shared" si="10"/>
        <v>0</v>
      </c>
      <c r="S53" s="180">
        <f t="shared" si="10"/>
        <v>0</v>
      </c>
      <c r="T53" s="180">
        <f t="shared" si="10"/>
        <v>0</v>
      </c>
      <c r="U53" s="180">
        <f t="shared" si="10"/>
        <v>0</v>
      </c>
    </row>
    <row r="54" spans="1:21" ht="17.25" x14ac:dyDescent="0.25">
      <c r="A54" s="100"/>
      <c r="B54" s="168"/>
      <c r="C54" s="103"/>
      <c r="D54" s="103"/>
      <c r="L54" s="85" t="s">
        <v>44</v>
      </c>
      <c r="M54" s="162">
        <f>M53-N53</f>
        <v>0</v>
      </c>
      <c r="O54" s="163">
        <f>O53-P53</f>
        <v>0</v>
      </c>
      <c r="Q54" s="164">
        <f>Q53</f>
        <v>0</v>
      </c>
      <c r="S54" s="165">
        <f>S53-T53</f>
        <v>0</v>
      </c>
    </row>
    <row r="55" spans="1:21" x14ac:dyDescent="0.25">
      <c r="A55" s="100"/>
      <c r="B55" s="309"/>
      <c r="C55" s="309"/>
      <c r="F55" s="163"/>
      <c r="G55" s="163"/>
      <c r="L55" s="52" t="s">
        <v>22</v>
      </c>
      <c r="M55" s="89">
        <f>N53+O55</f>
        <v>0</v>
      </c>
      <c r="O55" s="89">
        <f>P53</f>
        <v>0</v>
      </c>
      <c r="P55" s="28" t="s">
        <v>23</v>
      </c>
      <c r="Q55" s="163">
        <f>R53</f>
        <v>0</v>
      </c>
    </row>
    <row r="56" spans="1:21" ht="17.25" x14ac:dyDescent="0.25">
      <c r="A56" s="100"/>
      <c r="L56" s="85" t="s">
        <v>24</v>
      </c>
      <c r="M56" s="162">
        <f>M55/1.2</f>
        <v>0</v>
      </c>
      <c r="N56" s="162"/>
      <c r="O56" s="162">
        <f>O55/1.2</f>
        <v>0</v>
      </c>
    </row>
    <row r="57" spans="1:21" ht="18" thickBot="1" x14ac:dyDescent="0.3">
      <c r="A57" s="100"/>
      <c r="L57" s="52" t="s">
        <v>25</v>
      </c>
      <c r="M57" s="169">
        <f>M56*20/100</f>
        <v>0</v>
      </c>
      <c r="N57" s="169"/>
      <c r="O57" s="169">
        <f t="shared" ref="O57" si="11">O56*20/100</f>
        <v>0</v>
      </c>
      <c r="P57" s="170"/>
    </row>
    <row r="58" spans="1:21" ht="19.5" thickTop="1" x14ac:dyDescent="0.25">
      <c r="A58" s="100"/>
      <c r="B58" s="312" t="s">
        <v>83</v>
      </c>
      <c r="C58" s="313"/>
      <c r="D58" s="314"/>
      <c r="F58" s="163"/>
      <c r="L58" s="85" t="s">
        <v>75</v>
      </c>
      <c r="M58" s="162">
        <f>M56+Q55+S55</f>
        <v>0</v>
      </c>
    </row>
    <row r="59" spans="1:21" ht="17.25" x14ac:dyDescent="0.25">
      <c r="B59" s="275"/>
      <c r="C59" s="276"/>
      <c r="D59" s="277"/>
      <c r="L59" s="85"/>
      <c r="M59" s="162"/>
    </row>
    <row r="60" spans="1:21" ht="17.25" x14ac:dyDescent="0.25">
      <c r="B60" s="278">
        <v>607090</v>
      </c>
      <c r="C60" s="280" t="s">
        <v>78</v>
      </c>
      <c r="D60" s="294">
        <f>SUMIF(H5:H52,"Lot Or  18 K - 18 K (750/1000)",F5:F52)</f>
        <v>0</v>
      </c>
      <c r="E60" s="296" t="s">
        <v>84</v>
      </c>
      <c r="L60" s="85"/>
      <c r="M60" s="162"/>
    </row>
    <row r="61" spans="1:21" ht="17.25" x14ac:dyDescent="0.25">
      <c r="B61" s="278">
        <v>607190</v>
      </c>
      <c r="C61" s="280" t="s">
        <v>79</v>
      </c>
      <c r="D61" s="294">
        <f>SUMIF(H4:H51,"Lot Argent",F4:F51)</f>
        <v>0</v>
      </c>
      <c r="E61" s="295">
        <f>SUM(D60:D61)</f>
        <v>0</v>
      </c>
      <c r="L61" s="85"/>
      <c r="M61" s="162"/>
    </row>
    <row r="62" spans="1:21" x14ac:dyDescent="0.25">
      <c r="B62" s="278"/>
      <c r="C62" s="280"/>
      <c r="D62" s="283"/>
      <c r="E62" s="297" t="s">
        <v>85</v>
      </c>
      <c r="H62"/>
      <c r="I62"/>
      <c r="K62"/>
      <c r="L62"/>
      <c r="M62"/>
      <c r="N62"/>
      <c r="O62"/>
      <c r="P62"/>
      <c r="Q62"/>
      <c r="R62"/>
      <c r="S62"/>
      <c r="T62"/>
      <c r="U62"/>
    </row>
    <row r="63" spans="1:21" x14ac:dyDescent="0.25">
      <c r="B63" s="278">
        <v>707090</v>
      </c>
      <c r="C63" s="280" t="s">
        <v>80</v>
      </c>
      <c r="D63" s="294">
        <f>Q53</f>
        <v>0</v>
      </c>
      <c r="E63" s="299">
        <f>D63-D60</f>
        <v>0</v>
      </c>
      <c r="H63"/>
      <c r="I63"/>
      <c r="K63"/>
      <c r="L63"/>
      <c r="M63"/>
      <c r="N63"/>
      <c r="O63"/>
      <c r="P63"/>
      <c r="Q63"/>
      <c r="R63"/>
      <c r="S63"/>
      <c r="T63"/>
      <c r="U63"/>
    </row>
    <row r="64" spans="1:21" x14ac:dyDescent="0.25">
      <c r="B64" s="278">
        <v>707100</v>
      </c>
      <c r="C64" s="280" t="s">
        <v>81</v>
      </c>
      <c r="D64" s="294">
        <f>O53-P53</f>
        <v>0</v>
      </c>
      <c r="E64" s="300"/>
      <c r="F64" s="308" t="s">
        <v>92</v>
      </c>
      <c r="H64"/>
      <c r="I64"/>
      <c r="K64"/>
      <c r="L64"/>
      <c r="M64"/>
      <c r="N64"/>
      <c r="O64"/>
      <c r="P64"/>
      <c r="Q64"/>
      <c r="R64"/>
      <c r="S64"/>
      <c r="T64"/>
      <c r="U64"/>
    </row>
    <row r="65" spans="2:21" ht="15.75" thickBot="1" x14ac:dyDescent="0.3">
      <c r="B65" s="279">
        <v>701190</v>
      </c>
      <c r="C65" s="281" t="s">
        <v>82</v>
      </c>
      <c r="D65" s="298">
        <f>ROUND(P53/1.2,2)</f>
        <v>0</v>
      </c>
      <c r="E65" s="295">
        <f>D65</f>
        <v>0</v>
      </c>
      <c r="F65" s="307">
        <f>ROUND(E65*0.2,2)</f>
        <v>0</v>
      </c>
      <c r="H65"/>
      <c r="I65"/>
      <c r="K65"/>
      <c r="L65"/>
      <c r="M65"/>
      <c r="N65"/>
      <c r="O65"/>
      <c r="P65"/>
      <c r="Q65"/>
      <c r="R65"/>
      <c r="S65"/>
      <c r="T65"/>
      <c r="U65"/>
    </row>
    <row r="66" spans="2:21" ht="15.75" thickTop="1" x14ac:dyDescent="0.25">
      <c r="H66"/>
      <c r="I66"/>
      <c r="K66"/>
      <c r="L66"/>
      <c r="M66"/>
      <c r="N66"/>
      <c r="O66"/>
      <c r="P66"/>
      <c r="Q66"/>
      <c r="R66"/>
      <c r="S66"/>
      <c r="T66"/>
      <c r="U66"/>
    </row>
    <row r="67" spans="2:21" x14ac:dyDescent="0.25">
      <c r="D67" s="302" t="s">
        <v>86</v>
      </c>
      <c r="E67" s="301">
        <f>SUM(E63:E65)</f>
        <v>0</v>
      </c>
      <c r="F67" s="303" t="e">
        <f>E67/SUM(D63:D65)</f>
        <v>#DIV/0!</v>
      </c>
      <c r="H67"/>
      <c r="I67"/>
      <c r="K67"/>
      <c r="L67"/>
      <c r="M67"/>
      <c r="N67"/>
      <c r="O67"/>
      <c r="P67"/>
      <c r="Q67"/>
      <c r="R67"/>
      <c r="S67"/>
      <c r="T67"/>
      <c r="U67"/>
    </row>
    <row r="68" spans="2:21" x14ac:dyDescent="0.25">
      <c r="H68"/>
      <c r="I68"/>
      <c r="K68"/>
      <c r="L68"/>
      <c r="M68"/>
      <c r="N68"/>
      <c r="O68"/>
      <c r="P68"/>
      <c r="Q68"/>
      <c r="R68"/>
      <c r="S68"/>
      <c r="T68"/>
      <c r="U68"/>
    </row>
    <row r="69" spans="2:21" x14ac:dyDescent="0.25">
      <c r="H69"/>
      <c r="I69"/>
      <c r="K69"/>
      <c r="L69"/>
      <c r="M69"/>
      <c r="N69"/>
      <c r="O69"/>
      <c r="P69"/>
      <c r="Q69"/>
      <c r="R69"/>
      <c r="S69"/>
      <c r="T69"/>
      <c r="U69"/>
    </row>
    <row r="70" spans="2:21" x14ac:dyDescent="0.25">
      <c r="H70"/>
      <c r="I70"/>
      <c r="K70"/>
      <c r="L70"/>
      <c r="M70"/>
      <c r="N70"/>
      <c r="O70"/>
      <c r="P70"/>
      <c r="Q70"/>
      <c r="R70"/>
      <c r="S70"/>
      <c r="T70"/>
      <c r="U70"/>
    </row>
    <row r="71" spans="2:21" ht="15.75" thickBot="1" x14ac:dyDescent="0.3">
      <c r="H71"/>
      <c r="I71"/>
      <c r="K71"/>
      <c r="L71"/>
      <c r="M71"/>
      <c r="N71"/>
      <c r="O71"/>
      <c r="P71"/>
      <c r="Q71"/>
      <c r="R71"/>
      <c r="S71"/>
      <c r="T71"/>
      <c r="U71"/>
    </row>
    <row r="72" spans="2:21" ht="19.5" thickTop="1" x14ac:dyDescent="0.25">
      <c r="B72" s="312" t="s">
        <v>87</v>
      </c>
      <c r="C72" s="313"/>
      <c r="D72" s="314"/>
      <c r="H72"/>
      <c r="I72"/>
      <c r="K72"/>
      <c r="L72"/>
      <c r="M72"/>
      <c r="N72"/>
      <c r="O72"/>
      <c r="P72"/>
      <c r="Q72"/>
      <c r="R72"/>
      <c r="S72"/>
      <c r="T72"/>
      <c r="U72"/>
    </row>
    <row r="73" spans="2:21" x14ac:dyDescent="0.25">
      <c r="B73" s="275"/>
      <c r="C73" s="276"/>
      <c r="D73" s="277"/>
      <c r="H73"/>
      <c r="I73"/>
      <c r="K73"/>
      <c r="L73"/>
      <c r="M73"/>
      <c r="N73"/>
      <c r="O73"/>
      <c r="P73"/>
      <c r="Q73"/>
      <c r="R73"/>
      <c r="S73"/>
      <c r="T73"/>
      <c r="U73"/>
    </row>
    <row r="74" spans="2:21" x14ac:dyDescent="0.25">
      <c r="B74" s="278">
        <v>607090</v>
      </c>
      <c r="C74" s="280" t="s">
        <v>78</v>
      </c>
      <c r="D74" s="294">
        <f>D60+'10-2025'!D74</f>
        <v>13215</v>
      </c>
      <c r="E74" s="296" t="s">
        <v>84</v>
      </c>
      <c r="H74"/>
      <c r="I74"/>
      <c r="K74"/>
      <c r="L74"/>
      <c r="M74"/>
      <c r="N74"/>
      <c r="O74"/>
      <c r="P74"/>
      <c r="Q74"/>
      <c r="R74"/>
      <c r="S74"/>
      <c r="T74"/>
      <c r="U74"/>
    </row>
    <row r="75" spans="2:21" x14ac:dyDescent="0.25">
      <c r="B75" s="278">
        <v>607190</v>
      </c>
      <c r="C75" s="280" t="s">
        <v>79</v>
      </c>
      <c r="D75" s="294">
        <f>D61+'10-2025'!D75</f>
        <v>640</v>
      </c>
      <c r="E75" s="295">
        <f>D74+D75</f>
        <v>13855</v>
      </c>
      <c r="H75"/>
      <c r="I75"/>
      <c r="K75"/>
      <c r="L75"/>
      <c r="M75"/>
      <c r="N75"/>
      <c r="O75"/>
      <c r="P75"/>
      <c r="Q75"/>
      <c r="R75"/>
      <c r="S75"/>
      <c r="T75"/>
      <c r="U75"/>
    </row>
    <row r="76" spans="2:21" x14ac:dyDescent="0.25">
      <c r="B76" s="278"/>
      <c r="C76" s="280"/>
      <c r="D76" s="283"/>
      <c r="E76" s="297" t="s">
        <v>85</v>
      </c>
      <c r="H76"/>
      <c r="I76"/>
      <c r="K76"/>
      <c r="L76"/>
      <c r="M76"/>
      <c r="N76"/>
      <c r="O76"/>
      <c r="P76"/>
      <c r="Q76"/>
      <c r="R76"/>
      <c r="S76"/>
      <c r="T76"/>
      <c r="U76"/>
    </row>
    <row r="77" spans="2:21" x14ac:dyDescent="0.25">
      <c r="B77" s="278">
        <v>707090</v>
      </c>
      <c r="C77" s="280" t="s">
        <v>80</v>
      </c>
      <c r="D77" s="294">
        <f>D63+'10-2025'!D77</f>
        <v>29561</v>
      </c>
      <c r="E77" s="299">
        <f>D77-D74</f>
        <v>16346</v>
      </c>
      <c r="H77"/>
      <c r="I77"/>
      <c r="K77"/>
      <c r="L77"/>
      <c r="M77"/>
      <c r="N77"/>
      <c r="O77"/>
      <c r="P77"/>
      <c r="Q77"/>
      <c r="R77"/>
      <c r="S77"/>
      <c r="T77"/>
      <c r="U77"/>
    </row>
    <row r="78" spans="2:21" x14ac:dyDescent="0.25">
      <c r="B78" s="278">
        <v>707100</v>
      </c>
      <c r="C78" s="280" t="s">
        <v>81</v>
      </c>
      <c r="D78" s="294">
        <f>D64+'10-2025'!D78</f>
        <v>540</v>
      </c>
      <c r="E78" s="300"/>
      <c r="H78"/>
      <c r="I78"/>
      <c r="K78"/>
      <c r="L78"/>
      <c r="M78"/>
      <c r="N78"/>
      <c r="O78"/>
      <c r="P78"/>
      <c r="Q78"/>
      <c r="R78"/>
      <c r="S78"/>
      <c r="T78"/>
      <c r="U78"/>
    </row>
    <row r="79" spans="2:21" ht="15.75" thickBot="1" x14ac:dyDescent="0.3">
      <c r="B79" s="279">
        <v>701190</v>
      </c>
      <c r="C79" s="281" t="s">
        <v>82</v>
      </c>
      <c r="D79" s="294">
        <f>D65+'10-2025'!D79</f>
        <v>191.67</v>
      </c>
      <c r="E79" s="295">
        <f>D79</f>
        <v>191.67</v>
      </c>
      <c r="H79"/>
      <c r="I79"/>
      <c r="K79"/>
      <c r="L79"/>
      <c r="M79"/>
      <c r="N79"/>
      <c r="O79"/>
      <c r="P79"/>
      <c r="Q79"/>
      <c r="R79"/>
      <c r="S79"/>
      <c r="T79"/>
      <c r="U79"/>
    </row>
    <row r="80" spans="2:21" ht="15.75" thickTop="1" x14ac:dyDescent="0.25">
      <c r="H80"/>
      <c r="I80"/>
      <c r="K80"/>
      <c r="L80"/>
      <c r="M80"/>
      <c r="N80"/>
      <c r="O80"/>
      <c r="P80"/>
      <c r="Q80"/>
      <c r="R80"/>
      <c r="S80"/>
      <c r="T80"/>
      <c r="U80"/>
    </row>
    <row r="81" spans="4:21" x14ac:dyDescent="0.25">
      <c r="D81" s="302" t="s">
        <v>86</v>
      </c>
      <c r="E81" s="301">
        <f>SUM(E77:E79)</f>
        <v>16537.669999999998</v>
      </c>
      <c r="F81" s="303">
        <f>E81/SUM(D77:D79)</f>
        <v>0.54592975792493692</v>
      </c>
      <c r="H81"/>
      <c r="I81"/>
      <c r="K81"/>
      <c r="L81"/>
      <c r="M81"/>
      <c r="N81"/>
      <c r="O81"/>
      <c r="P81"/>
      <c r="Q81"/>
      <c r="R81"/>
      <c r="S81"/>
      <c r="T81"/>
      <c r="U81"/>
    </row>
    <row r="82" spans="4:21" x14ac:dyDescent="0.25">
      <c r="H82"/>
      <c r="I82"/>
      <c r="K82"/>
      <c r="L82"/>
      <c r="M82"/>
      <c r="N82"/>
      <c r="O82"/>
      <c r="P82"/>
      <c r="Q82"/>
      <c r="R82"/>
      <c r="S82"/>
      <c r="T82"/>
      <c r="U82"/>
    </row>
    <row r="83" spans="4:21" x14ac:dyDescent="0.25">
      <c r="H83"/>
      <c r="I83"/>
      <c r="K83"/>
      <c r="L83"/>
      <c r="M83"/>
      <c r="N83"/>
      <c r="O83"/>
      <c r="P83"/>
      <c r="Q83"/>
      <c r="R83"/>
      <c r="S83"/>
      <c r="T83"/>
      <c r="U83"/>
    </row>
    <row r="84" spans="4:21" x14ac:dyDescent="0.25">
      <c r="H84"/>
      <c r="I84"/>
      <c r="K84"/>
      <c r="L84"/>
      <c r="M84"/>
      <c r="N84"/>
      <c r="O84"/>
      <c r="P84"/>
      <c r="Q84"/>
      <c r="R84"/>
      <c r="S84"/>
      <c r="T84"/>
      <c r="U84"/>
    </row>
    <row r="85" spans="4:21" x14ac:dyDescent="0.25">
      <c r="H85"/>
      <c r="I85"/>
      <c r="K85"/>
      <c r="L85"/>
      <c r="M85"/>
      <c r="N85"/>
      <c r="O85"/>
      <c r="P85"/>
      <c r="Q85"/>
      <c r="R85"/>
      <c r="S85"/>
      <c r="T85"/>
      <c r="U85"/>
    </row>
    <row r="86" spans="4:21" x14ac:dyDescent="0.25">
      <c r="H86"/>
      <c r="I86"/>
      <c r="K86"/>
      <c r="L86"/>
      <c r="M86"/>
      <c r="N86"/>
      <c r="O86"/>
      <c r="P86"/>
      <c r="Q86"/>
      <c r="R86"/>
      <c r="S86"/>
      <c r="T86"/>
      <c r="U86"/>
    </row>
    <row r="87" spans="4:21" x14ac:dyDescent="0.25">
      <c r="H87"/>
      <c r="I87"/>
      <c r="K87"/>
      <c r="L87"/>
      <c r="M87"/>
      <c r="N87"/>
      <c r="O87"/>
      <c r="P87"/>
      <c r="Q87"/>
      <c r="R87"/>
      <c r="S87"/>
      <c r="T87"/>
      <c r="U87"/>
    </row>
    <row r="88" spans="4:21" x14ac:dyDescent="0.25">
      <c r="H88"/>
      <c r="I88"/>
      <c r="K88"/>
      <c r="L88"/>
      <c r="M88"/>
      <c r="N88"/>
      <c r="O88"/>
      <c r="P88"/>
      <c r="Q88"/>
      <c r="R88"/>
      <c r="S88"/>
      <c r="T88"/>
      <c r="U88"/>
    </row>
    <row r="89" spans="4:21" x14ac:dyDescent="0.25">
      <c r="H89"/>
      <c r="I89"/>
      <c r="K89"/>
      <c r="L89"/>
      <c r="M89"/>
      <c r="N89"/>
      <c r="O89"/>
      <c r="P89"/>
      <c r="Q89"/>
      <c r="R89"/>
      <c r="S89"/>
      <c r="T89"/>
      <c r="U89"/>
    </row>
    <row r="90" spans="4:21" x14ac:dyDescent="0.25">
      <c r="H90"/>
      <c r="I90"/>
      <c r="K90"/>
      <c r="L90"/>
      <c r="M90"/>
      <c r="N90"/>
      <c r="O90"/>
      <c r="P90"/>
      <c r="Q90"/>
      <c r="R90"/>
      <c r="S90"/>
      <c r="T90"/>
      <c r="U90"/>
    </row>
    <row r="91" spans="4:21" x14ac:dyDescent="0.25">
      <c r="H91"/>
      <c r="I91"/>
      <c r="K91"/>
      <c r="L91"/>
      <c r="M91"/>
      <c r="N91"/>
      <c r="O91"/>
      <c r="P91"/>
      <c r="Q91"/>
      <c r="R91"/>
      <c r="S91"/>
      <c r="T91"/>
      <c r="U91"/>
    </row>
    <row r="92" spans="4:21" x14ac:dyDescent="0.25">
      <c r="H92"/>
      <c r="I92"/>
      <c r="K92"/>
      <c r="L92"/>
      <c r="M92"/>
      <c r="N92"/>
      <c r="O92"/>
      <c r="P92"/>
      <c r="Q92"/>
      <c r="R92"/>
      <c r="S92"/>
      <c r="T92"/>
      <c r="U92"/>
    </row>
  </sheetData>
  <mergeCells count="6">
    <mergeCell ref="B72:D72"/>
    <mergeCell ref="M2:N2"/>
    <mergeCell ref="O2:P2"/>
    <mergeCell ref="Q2:R2"/>
    <mergeCell ref="B55:C55"/>
    <mergeCell ref="B58:D58"/>
  </mergeCells>
  <dataValidations count="1">
    <dataValidation type="list" allowBlank="1" showInputMessage="1" showErrorMessage="1" sqref="J5:J51" xr:uid="{00000000-0002-0000-0500-000000000000}">
      <formula1>Mode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U92"/>
  <sheetViews>
    <sheetView topLeftCell="A46" workbookViewId="0">
      <selection activeCell="F64" sqref="F64:F65"/>
    </sheetView>
  </sheetViews>
  <sheetFormatPr baseColWidth="10" defaultColWidth="10.42578125" defaultRowHeight="15" x14ac:dyDescent="0.25"/>
  <cols>
    <col min="1" max="1" width="14.140625" style="99" bestFit="1" customWidth="1"/>
    <col min="2" max="2" width="14.85546875" style="19" customWidth="1"/>
    <col min="3" max="3" width="23.28515625" style="19" bestFit="1" customWidth="1"/>
    <col min="4" max="5" width="15" style="19" customWidth="1"/>
    <col min="6" max="6" width="15" style="28" customWidth="1"/>
    <col min="7" max="7" width="7.42578125" style="28" bestFit="1" customWidth="1"/>
    <col min="8" max="8" width="37" style="28" customWidth="1"/>
    <col min="9" max="9" width="9.85546875" style="8" customWidth="1"/>
    <col min="10" max="10" width="13.140625" customWidth="1"/>
    <col min="11" max="11" width="14.85546875" style="19" customWidth="1"/>
    <col min="12" max="12" width="17.85546875" style="28" customWidth="1"/>
    <col min="13" max="13" width="14.7109375" style="28" customWidth="1"/>
    <col min="14" max="16" width="14.42578125" style="28" customWidth="1"/>
    <col min="17" max="17" width="15.7109375" style="163" customWidth="1"/>
    <col min="18" max="18" width="15.7109375" style="28" customWidth="1"/>
    <col min="19" max="19" width="17.28515625" style="28" customWidth="1"/>
    <col min="20" max="20" width="14.42578125" style="28" customWidth="1"/>
    <col min="21" max="21" width="15.85546875" style="28" customWidth="1"/>
    <col min="22" max="22" width="10.42578125" customWidth="1"/>
  </cols>
  <sheetData>
    <row r="1" spans="1:21" ht="17.25" x14ac:dyDescent="0.3">
      <c r="A1" s="90" t="s">
        <v>0</v>
      </c>
      <c r="B1" s="1"/>
      <c r="C1" s="1">
        <v>2022</v>
      </c>
      <c r="D1" s="1"/>
      <c r="E1" s="1"/>
      <c r="F1" s="20"/>
      <c r="G1" s="20"/>
      <c r="H1" s="45" t="s">
        <v>1</v>
      </c>
      <c r="I1" s="54"/>
      <c r="J1" s="1"/>
      <c r="K1" s="73"/>
      <c r="L1" s="78"/>
      <c r="M1" s="106"/>
      <c r="N1" s="27"/>
      <c r="O1" s="27"/>
      <c r="P1" s="27"/>
      <c r="Q1" s="107"/>
      <c r="R1" s="27"/>
      <c r="S1" s="27"/>
      <c r="T1" s="27"/>
      <c r="U1" s="51" t="s">
        <v>2</v>
      </c>
    </row>
    <row r="2" spans="1:21" ht="17.25" x14ac:dyDescent="0.3">
      <c r="A2" s="91"/>
      <c r="B2" s="2"/>
      <c r="C2" s="15"/>
      <c r="D2" s="15"/>
      <c r="E2" s="15"/>
      <c r="F2" s="21"/>
      <c r="G2" s="21"/>
      <c r="H2" s="21"/>
      <c r="I2" s="55"/>
      <c r="J2" s="2"/>
      <c r="K2" s="2"/>
      <c r="L2" s="79"/>
      <c r="M2" s="310" t="s">
        <v>3</v>
      </c>
      <c r="N2" s="311"/>
      <c r="O2" s="310" t="s">
        <v>4</v>
      </c>
      <c r="P2" s="311"/>
      <c r="Q2" s="310" t="s">
        <v>31</v>
      </c>
      <c r="R2" s="311"/>
      <c r="S2" s="79"/>
      <c r="T2" s="79"/>
      <c r="U2" s="79"/>
    </row>
    <row r="3" spans="1:21" s="35" customFormat="1" ht="51.75" x14ac:dyDescent="0.25">
      <c r="A3" s="181" t="s">
        <v>5</v>
      </c>
      <c r="B3" s="182" t="s">
        <v>6</v>
      </c>
      <c r="C3" s="182" t="s">
        <v>28</v>
      </c>
      <c r="D3" s="182" t="s">
        <v>76</v>
      </c>
      <c r="E3" s="182" t="s">
        <v>7</v>
      </c>
      <c r="F3" s="182" t="s">
        <v>8</v>
      </c>
      <c r="G3" s="182" t="s">
        <v>39</v>
      </c>
      <c r="H3" s="182" t="s">
        <v>9</v>
      </c>
      <c r="I3" s="182" t="s">
        <v>10</v>
      </c>
      <c r="J3" s="183" t="s">
        <v>11</v>
      </c>
      <c r="K3" s="184" t="s">
        <v>12</v>
      </c>
      <c r="L3" s="182" t="s">
        <v>6</v>
      </c>
      <c r="M3" s="182" t="s">
        <v>30</v>
      </c>
      <c r="N3" s="185" t="s">
        <v>13</v>
      </c>
      <c r="O3" s="182" t="s">
        <v>14</v>
      </c>
      <c r="P3" s="182" t="s">
        <v>15</v>
      </c>
      <c r="Q3" s="186" t="s">
        <v>16</v>
      </c>
      <c r="R3" s="187" t="s">
        <v>17</v>
      </c>
      <c r="S3" s="188" t="s">
        <v>18</v>
      </c>
      <c r="T3" s="188" t="s">
        <v>19</v>
      </c>
      <c r="U3" s="182" t="s">
        <v>27</v>
      </c>
    </row>
    <row r="4" spans="1:21" x14ac:dyDescent="0.25">
      <c r="A4" s="192"/>
      <c r="B4" s="193"/>
      <c r="C4" s="194"/>
      <c r="D4" s="194"/>
      <c r="E4" s="195"/>
      <c r="F4" s="196"/>
      <c r="G4" s="196"/>
      <c r="H4" s="196"/>
      <c r="I4" s="197"/>
      <c r="J4" s="198"/>
      <c r="K4" s="193"/>
      <c r="L4" s="199"/>
      <c r="M4" s="196"/>
      <c r="N4" s="200"/>
      <c r="O4" s="201"/>
      <c r="P4" s="201"/>
      <c r="Q4" s="202"/>
      <c r="R4" s="203"/>
      <c r="S4" s="204"/>
      <c r="T4" s="205"/>
      <c r="U4" s="206"/>
    </row>
    <row r="5" spans="1:21" x14ac:dyDescent="0.25">
      <c r="A5" s="94"/>
      <c r="B5" s="207"/>
      <c r="C5" s="208"/>
      <c r="D5" s="208"/>
      <c r="E5" s="13"/>
      <c r="F5" s="14"/>
      <c r="G5" s="14"/>
      <c r="H5" s="209" t="s">
        <v>41</v>
      </c>
      <c r="I5" s="269" t="str">
        <f t="shared" ref="I5:I8" si="0">CONCATENATE(A5,"/",2025)</f>
        <v>/2025</v>
      </c>
      <c r="J5" s="210" t="s">
        <v>26</v>
      </c>
      <c r="K5" s="211"/>
      <c r="L5" s="62"/>
      <c r="M5" s="40"/>
      <c r="N5" s="116" t="str">
        <f>IF(M5="","",IF(E5&lt;&gt;"",M5-E5,M5-F5))</f>
        <v/>
      </c>
      <c r="O5" s="212"/>
      <c r="P5" s="212" t="str">
        <f>IF(O5="","",IF(E5&lt;&gt;"",O5-E5,O5-F5))</f>
        <v/>
      </c>
      <c r="Q5" s="111"/>
      <c r="R5" s="112"/>
      <c r="S5" s="213"/>
      <c r="T5" s="213"/>
      <c r="U5" s="189">
        <f t="shared" ref="U5:U8" si="1">IF(K5&lt;&gt;"","",C5)</f>
        <v>0</v>
      </c>
    </row>
    <row r="6" spans="1:21" x14ac:dyDescent="0.25">
      <c r="A6" s="94"/>
      <c r="B6" s="214"/>
      <c r="C6" s="215"/>
      <c r="D6" s="215"/>
      <c r="E6" s="13"/>
      <c r="F6" s="14"/>
      <c r="G6" s="14"/>
      <c r="H6" s="209" t="s">
        <v>41</v>
      </c>
      <c r="I6" s="269" t="str">
        <f t="shared" si="0"/>
        <v>/2025</v>
      </c>
      <c r="J6" s="210" t="s">
        <v>26</v>
      </c>
      <c r="K6" s="214"/>
      <c r="L6" s="62"/>
      <c r="M6" s="40"/>
      <c r="N6" s="216"/>
      <c r="O6" s="217"/>
      <c r="P6" s="217"/>
      <c r="Q6" s="111"/>
      <c r="R6" s="218"/>
      <c r="S6" s="219"/>
      <c r="T6" s="219"/>
      <c r="U6" s="189">
        <f t="shared" si="1"/>
        <v>0</v>
      </c>
    </row>
    <row r="7" spans="1:21" x14ac:dyDescent="0.25">
      <c r="A7" s="94"/>
      <c r="B7" s="214"/>
      <c r="C7" s="215"/>
      <c r="D7" s="215"/>
      <c r="E7" s="13"/>
      <c r="F7" s="14"/>
      <c r="G7" s="14"/>
      <c r="H7" s="209" t="s">
        <v>41</v>
      </c>
      <c r="I7" s="269" t="str">
        <f t="shared" si="0"/>
        <v>/2025</v>
      </c>
      <c r="J7" s="210" t="s">
        <v>26</v>
      </c>
      <c r="K7" s="214"/>
      <c r="L7" s="62"/>
      <c r="M7" s="40"/>
      <c r="N7" s="216"/>
      <c r="O7" s="217"/>
      <c r="P7" s="217"/>
      <c r="Q7" s="111"/>
      <c r="R7" s="218"/>
      <c r="S7" s="219"/>
      <c r="T7" s="219"/>
      <c r="U7" s="189">
        <f t="shared" si="1"/>
        <v>0</v>
      </c>
    </row>
    <row r="8" spans="1:21" x14ac:dyDescent="0.25">
      <c r="A8" s="94"/>
      <c r="B8" s="214"/>
      <c r="C8" s="215"/>
      <c r="D8" s="215"/>
      <c r="E8" s="13"/>
      <c r="F8" s="14"/>
      <c r="G8" s="14"/>
      <c r="H8" s="209" t="s">
        <v>41</v>
      </c>
      <c r="I8" s="269" t="str">
        <f t="shared" si="0"/>
        <v>/2025</v>
      </c>
      <c r="J8" s="210" t="s">
        <v>26</v>
      </c>
      <c r="K8" s="214"/>
      <c r="L8" s="62"/>
      <c r="M8" s="40"/>
      <c r="N8" s="216"/>
      <c r="O8" s="217"/>
      <c r="P8" s="217"/>
      <c r="Q8" s="111"/>
      <c r="R8" s="218"/>
      <c r="S8" s="219"/>
      <c r="T8" s="219"/>
      <c r="U8" s="189">
        <f t="shared" si="1"/>
        <v>0</v>
      </c>
    </row>
    <row r="9" spans="1:21" x14ac:dyDescent="0.25">
      <c r="A9" s="95"/>
      <c r="B9" s="220"/>
      <c r="C9" s="221"/>
      <c r="D9" s="221"/>
      <c r="E9" s="172"/>
      <c r="F9" s="173"/>
      <c r="G9" s="173"/>
      <c r="H9" s="222"/>
      <c r="I9" s="223"/>
      <c r="J9" s="223"/>
      <c r="K9" s="220"/>
      <c r="L9" s="224"/>
      <c r="M9" s="36"/>
      <c r="N9" s="225"/>
      <c r="O9" s="226"/>
      <c r="P9" s="226"/>
      <c r="Q9" s="120"/>
      <c r="R9" s="227"/>
      <c r="S9" s="228"/>
      <c r="T9" s="228"/>
      <c r="U9" s="189"/>
    </row>
    <row r="10" spans="1:21" x14ac:dyDescent="0.25">
      <c r="A10" s="229"/>
      <c r="B10" s="230"/>
      <c r="C10" s="231"/>
      <c r="D10" s="231"/>
      <c r="E10" s="270" t="s">
        <v>73</v>
      </c>
      <c r="F10" s="271">
        <f>SUM(F5:F9)</f>
        <v>0</v>
      </c>
      <c r="G10" s="271">
        <f>SUM(G5:G9)</f>
        <v>0</v>
      </c>
      <c r="H10" s="232"/>
      <c r="I10" s="233"/>
      <c r="J10" s="233"/>
      <c r="K10" s="230"/>
      <c r="L10" s="234"/>
      <c r="M10" s="235"/>
      <c r="N10" s="236"/>
      <c r="O10" s="237"/>
      <c r="P10" s="237"/>
      <c r="Q10" s="238"/>
      <c r="R10" s="239"/>
      <c r="S10" s="240"/>
      <c r="T10" s="240"/>
      <c r="U10" s="241"/>
    </row>
    <row r="11" spans="1:21" x14ac:dyDescent="0.25">
      <c r="A11" s="242"/>
      <c r="B11" s="243"/>
      <c r="C11" s="244"/>
      <c r="D11" s="244"/>
      <c r="E11" s="174"/>
      <c r="F11" s="175"/>
      <c r="G11" s="175"/>
      <c r="H11" s="245"/>
      <c r="I11" s="246"/>
      <c r="J11" s="246"/>
      <c r="K11" s="243"/>
      <c r="L11" s="247"/>
      <c r="M11" s="248"/>
      <c r="N11" s="249"/>
      <c r="O11" s="250"/>
      <c r="P11" s="250"/>
      <c r="Q11" s="251"/>
      <c r="R11" s="252"/>
      <c r="S11" s="253"/>
      <c r="T11" s="253"/>
      <c r="U11" s="189"/>
    </row>
    <row r="12" spans="1:21" x14ac:dyDescent="0.25">
      <c r="A12" s="95"/>
      <c r="B12" s="220"/>
      <c r="C12" s="221"/>
      <c r="D12" s="221"/>
      <c r="E12" s="172"/>
      <c r="F12" s="173"/>
      <c r="G12" s="173"/>
      <c r="H12" s="209" t="s">
        <v>41</v>
      </c>
      <c r="I12" s="269" t="str">
        <f t="shared" ref="I12:I17" si="2">CONCATENATE(A12,"/",2025)</f>
        <v>/2025</v>
      </c>
      <c r="J12" s="223" t="s">
        <v>26</v>
      </c>
      <c r="K12" s="220"/>
      <c r="L12" s="224"/>
      <c r="M12" s="36"/>
      <c r="N12" s="225"/>
      <c r="O12" s="226"/>
      <c r="P12" s="226"/>
      <c r="Q12" s="120"/>
      <c r="R12" s="227"/>
      <c r="S12" s="228"/>
      <c r="T12" s="228"/>
      <c r="U12" s="189">
        <f t="shared" ref="U12:U17" si="3">IF(K12&lt;&gt;"","",C12)</f>
        <v>0</v>
      </c>
    </row>
    <row r="13" spans="1:21" x14ac:dyDescent="0.25">
      <c r="A13" s="95"/>
      <c r="B13" s="220"/>
      <c r="C13" s="221"/>
      <c r="D13" s="221"/>
      <c r="E13" s="172"/>
      <c r="F13" s="173"/>
      <c r="G13" s="173"/>
      <c r="H13" s="209" t="s">
        <v>41</v>
      </c>
      <c r="I13" s="269" t="str">
        <f t="shared" si="2"/>
        <v>/2025</v>
      </c>
      <c r="J13" s="223" t="s">
        <v>26</v>
      </c>
      <c r="K13" s="220"/>
      <c r="L13" s="224"/>
      <c r="M13" s="36"/>
      <c r="N13" s="225"/>
      <c r="O13" s="226"/>
      <c r="P13" s="226"/>
      <c r="Q13" s="120"/>
      <c r="R13" s="227"/>
      <c r="S13" s="228"/>
      <c r="T13" s="228"/>
      <c r="U13" s="189">
        <f t="shared" si="3"/>
        <v>0</v>
      </c>
    </row>
    <row r="14" spans="1:21" x14ac:dyDescent="0.25">
      <c r="A14" s="95"/>
      <c r="B14" s="220"/>
      <c r="C14" s="221"/>
      <c r="D14" s="221"/>
      <c r="E14" s="172"/>
      <c r="F14" s="173"/>
      <c r="G14" s="173"/>
      <c r="H14" s="209" t="s">
        <v>41</v>
      </c>
      <c r="I14" s="269" t="str">
        <f t="shared" si="2"/>
        <v>/2025</v>
      </c>
      <c r="J14" s="223" t="s">
        <v>26</v>
      </c>
      <c r="K14" s="220"/>
      <c r="L14" s="224"/>
      <c r="M14" s="36"/>
      <c r="N14" s="225"/>
      <c r="O14" s="226"/>
      <c r="P14" s="226"/>
      <c r="Q14" s="120"/>
      <c r="R14" s="227"/>
      <c r="S14" s="228"/>
      <c r="T14" s="228"/>
      <c r="U14" s="189">
        <f t="shared" si="3"/>
        <v>0</v>
      </c>
    </row>
    <row r="15" spans="1:21" x14ac:dyDescent="0.25">
      <c r="A15" s="95"/>
      <c r="B15" s="220"/>
      <c r="C15" s="221"/>
      <c r="D15" s="221"/>
      <c r="E15" s="172"/>
      <c r="F15" s="173"/>
      <c r="G15" s="173"/>
      <c r="H15" s="209" t="s">
        <v>41</v>
      </c>
      <c r="I15" s="269" t="str">
        <f t="shared" si="2"/>
        <v>/2025</v>
      </c>
      <c r="J15" s="223" t="s">
        <v>26</v>
      </c>
      <c r="K15" s="220"/>
      <c r="L15" s="224"/>
      <c r="M15" s="36"/>
      <c r="N15" s="225"/>
      <c r="O15" s="226"/>
      <c r="P15" s="226"/>
      <c r="Q15" s="120"/>
      <c r="R15" s="227"/>
      <c r="S15" s="228"/>
      <c r="T15" s="228"/>
      <c r="U15" s="189">
        <f t="shared" si="3"/>
        <v>0</v>
      </c>
    </row>
    <row r="16" spans="1:21" x14ac:dyDescent="0.25">
      <c r="A16" s="95"/>
      <c r="B16" s="220"/>
      <c r="C16" s="221"/>
      <c r="D16" s="221"/>
      <c r="E16" s="172"/>
      <c r="F16" s="173"/>
      <c r="G16" s="173"/>
      <c r="H16" s="209" t="s">
        <v>41</v>
      </c>
      <c r="I16" s="269" t="str">
        <f t="shared" si="2"/>
        <v>/2025</v>
      </c>
      <c r="J16" s="223" t="s">
        <v>26</v>
      </c>
      <c r="K16" s="220"/>
      <c r="L16" s="224"/>
      <c r="M16" s="36"/>
      <c r="N16" s="225"/>
      <c r="O16" s="226"/>
      <c r="P16" s="226"/>
      <c r="Q16" s="120"/>
      <c r="R16" s="227"/>
      <c r="S16" s="228"/>
      <c r="T16" s="228"/>
      <c r="U16" s="189">
        <f t="shared" si="3"/>
        <v>0</v>
      </c>
    </row>
    <row r="17" spans="1:21" x14ac:dyDescent="0.25">
      <c r="A17" s="95"/>
      <c r="B17" s="220"/>
      <c r="C17" s="221"/>
      <c r="D17" s="221"/>
      <c r="E17" s="172"/>
      <c r="F17" s="173"/>
      <c r="G17" s="173"/>
      <c r="H17" s="209" t="s">
        <v>41</v>
      </c>
      <c r="I17" s="269" t="str">
        <f t="shared" si="2"/>
        <v>/2025</v>
      </c>
      <c r="J17" s="223" t="s">
        <v>26</v>
      </c>
      <c r="K17" s="220"/>
      <c r="L17" s="224"/>
      <c r="M17" s="36"/>
      <c r="N17" s="225"/>
      <c r="O17" s="226"/>
      <c r="P17" s="226"/>
      <c r="Q17" s="120"/>
      <c r="R17" s="227"/>
      <c r="S17" s="228"/>
      <c r="T17" s="228"/>
      <c r="U17" s="189">
        <f t="shared" si="3"/>
        <v>0</v>
      </c>
    </row>
    <row r="18" spans="1:21" x14ac:dyDescent="0.25">
      <c r="A18" s="95"/>
      <c r="B18" s="220"/>
      <c r="C18" s="221"/>
      <c r="D18" s="221"/>
      <c r="E18" s="172"/>
      <c r="F18" s="173"/>
      <c r="G18" s="173"/>
      <c r="H18" s="209"/>
      <c r="I18" s="269"/>
      <c r="J18" s="223"/>
      <c r="K18" s="220"/>
      <c r="L18" s="224"/>
      <c r="M18" s="36"/>
      <c r="N18" s="225"/>
      <c r="O18" s="226"/>
      <c r="P18" s="226"/>
      <c r="Q18" s="120"/>
      <c r="R18" s="227"/>
      <c r="S18" s="228"/>
      <c r="T18" s="228"/>
      <c r="U18" s="189"/>
    </row>
    <row r="19" spans="1:21" x14ac:dyDescent="0.25">
      <c r="A19" s="229"/>
      <c r="B19" s="230"/>
      <c r="C19" s="231"/>
      <c r="D19" s="231"/>
      <c r="E19" s="270" t="s">
        <v>73</v>
      </c>
      <c r="F19" s="271">
        <f>SUM(F12:F18)</f>
        <v>0</v>
      </c>
      <c r="G19" s="271">
        <f>SUM(G12:G18)</f>
        <v>0</v>
      </c>
      <c r="H19" s="232"/>
      <c r="I19" s="233"/>
      <c r="J19" s="233"/>
      <c r="K19" s="230"/>
      <c r="L19" s="234"/>
      <c r="M19" s="235"/>
      <c r="N19" s="236"/>
      <c r="O19" s="237"/>
      <c r="P19" s="237"/>
      <c r="Q19" s="238"/>
      <c r="R19" s="239"/>
      <c r="S19" s="240"/>
      <c r="T19" s="240"/>
      <c r="U19" s="241"/>
    </row>
    <row r="20" spans="1:21" x14ac:dyDescent="0.25">
      <c r="A20" s="95"/>
      <c r="B20" s="220"/>
      <c r="C20" s="221"/>
      <c r="D20" s="221"/>
      <c r="E20" s="172"/>
      <c r="F20" s="173"/>
      <c r="G20" s="173"/>
      <c r="H20" s="209"/>
      <c r="I20" s="269"/>
      <c r="J20" s="223"/>
      <c r="K20" s="220"/>
      <c r="L20" s="224"/>
      <c r="M20" s="36"/>
      <c r="N20" s="225"/>
      <c r="O20" s="226"/>
      <c r="P20" s="226"/>
      <c r="Q20" s="120"/>
      <c r="R20" s="227"/>
      <c r="S20" s="228"/>
      <c r="T20" s="228"/>
      <c r="U20" s="189"/>
    </row>
    <row r="21" spans="1:21" x14ac:dyDescent="0.25">
      <c r="A21" s="95"/>
      <c r="B21" s="220"/>
      <c r="C21" s="221"/>
      <c r="D21" s="221"/>
      <c r="E21" s="172"/>
      <c r="F21" s="173"/>
      <c r="G21" s="173"/>
      <c r="H21" s="209" t="s">
        <v>41</v>
      </c>
      <c r="I21" s="269" t="str">
        <f t="shared" ref="I21:I47" si="4">CONCATENATE(A21,"/",2025)</f>
        <v>/2025</v>
      </c>
      <c r="J21" s="223" t="s">
        <v>26</v>
      </c>
      <c r="K21" s="220"/>
      <c r="L21" s="224"/>
      <c r="M21" s="36"/>
      <c r="N21" s="225"/>
      <c r="O21" s="226"/>
      <c r="P21" s="226"/>
      <c r="Q21" s="120"/>
      <c r="R21" s="227"/>
      <c r="S21" s="228"/>
      <c r="T21" s="228"/>
      <c r="U21" s="189">
        <f t="shared" ref="U21:U24" si="5">IF(K21&lt;&gt;"","",C21)</f>
        <v>0</v>
      </c>
    </row>
    <row r="22" spans="1:21" x14ac:dyDescent="0.25">
      <c r="A22" s="95"/>
      <c r="B22" s="220"/>
      <c r="C22" s="221"/>
      <c r="D22" s="221"/>
      <c r="E22" s="172"/>
      <c r="F22" s="173"/>
      <c r="G22" s="173"/>
      <c r="H22" s="209" t="s">
        <v>41</v>
      </c>
      <c r="I22" s="269" t="str">
        <f t="shared" si="4"/>
        <v>/2025</v>
      </c>
      <c r="J22" s="223" t="s">
        <v>26</v>
      </c>
      <c r="K22" s="220"/>
      <c r="L22" s="224"/>
      <c r="M22" s="36"/>
      <c r="N22" s="225"/>
      <c r="O22" s="226"/>
      <c r="P22" s="226"/>
      <c r="Q22" s="120"/>
      <c r="R22" s="227"/>
      <c r="S22" s="228"/>
      <c r="T22" s="228"/>
      <c r="U22" s="189">
        <f t="shared" si="5"/>
        <v>0</v>
      </c>
    </row>
    <row r="23" spans="1:21" x14ac:dyDescent="0.25">
      <c r="A23" s="95"/>
      <c r="B23" s="220"/>
      <c r="C23" s="221"/>
      <c r="D23" s="221"/>
      <c r="E23" s="172"/>
      <c r="F23" s="173"/>
      <c r="G23" s="173"/>
      <c r="H23" s="209" t="s">
        <v>41</v>
      </c>
      <c r="I23" s="269" t="str">
        <f t="shared" si="4"/>
        <v>/2025</v>
      </c>
      <c r="J23" s="223" t="s">
        <v>26</v>
      </c>
      <c r="K23" s="220"/>
      <c r="L23" s="224"/>
      <c r="M23" s="36"/>
      <c r="N23" s="225"/>
      <c r="O23" s="226"/>
      <c r="P23" s="226"/>
      <c r="Q23" s="120"/>
      <c r="R23" s="227"/>
      <c r="S23" s="228"/>
      <c r="T23" s="228"/>
      <c r="U23" s="189">
        <f t="shared" si="5"/>
        <v>0</v>
      </c>
    </row>
    <row r="24" spans="1:21" x14ac:dyDescent="0.25">
      <c r="A24" s="95"/>
      <c r="B24" s="220"/>
      <c r="C24" s="221"/>
      <c r="D24" s="221"/>
      <c r="E24" s="172"/>
      <c r="F24" s="173"/>
      <c r="G24" s="173"/>
      <c r="H24" s="209" t="s">
        <v>41</v>
      </c>
      <c r="I24" s="269" t="str">
        <f t="shared" si="4"/>
        <v>/2025</v>
      </c>
      <c r="J24" s="223" t="s">
        <v>26</v>
      </c>
      <c r="K24" s="220"/>
      <c r="L24" s="224"/>
      <c r="M24" s="36"/>
      <c r="N24" s="225"/>
      <c r="O24" s="226"/>
      <c r="P24" s="226"/>
      <c r="Q24" s="120"/>
      <c r="R24" s="227"/>
      <c r="S24" s="228"/>
      <c r="T24" s="228"/>
      <c r="U24" s="189">
        <f t="shared" si="5"/>
        <v>0</v>
      </c>
    </row>
    <row r="25" spans="1:21" x14ac:dyDescent="0.25">
      <c r="A25" s="95"/>
      <c r="B25" s="220"/>
      <c r="C25" s="221"/>
      <c r="D25" s="221"/>
      <c r="E25" s="172"/>
      <c r="F25" s="173"/>
      <c r="G25" s="173"/>
      <c r="H25" s="222"/>
      <c r="I25" s="269"/>
      <c r="J25" s="223"/>
      <c r="K25" s="220"/>
      <c r="L25" s="224"/>
      <c r="M25" s="36"/>
      <c r="N25" s="225"/>
      <c r="O25" s="226"/>
      <c r="P25" s="226"/>
      <c r="Q25" s="120"/>
      <c r="R25" s="227"/>
      <c r="S25" s="228"/>
      <c r="T25" s="228"/>
      <c r="U25" s="189"/>
    </row>
    <row r="26" spans="1:21" x14ac:dyDescent="0.25">
      <c r="A26" s="229"/>
      <c r="B26" s="230"/>
      <c r="C26" s="231"/>
      <c r="D26" s="231"/>
      <c r="E26" s="270" t="s">
        <v>73</v>
      </c>
      <c r="F26" s="271">
        <f>SUM(F21:F25)</f>
        <v>0</v>
      </c>
      <c r="G26" s="271">
        <f>SUM(G21:G25)</f>
        <v>0</v>
      </c>
      <c r="H26" s="232"/>
      <c r="I26" s="233"/>
      <c r="J26" s="233"/>
      <c r="K26" s="230"/>
      <c r="L26" s="234"/>
      <c r="M26" s="235"/>
      <c r="N26" s="236"/>
      <c r="O26" s="237"/>
      <c r="P26" s="237"/>
      <c r="Q26" s="238"/>
      <c r="R26" s="239"/>
      <c r="S26" s="240"/>
      <c r="T26" s="240"/>
      <c r="U26" s="241"/>
    </row>
    <row r="27" spans="1:21" x14ac:dyDescent="0.25">
      <c r="A27" s="95"/>
      <c r="B27" s="220"/>
      <c r="C27" s="221"/>
      <c r="D27" s="221"/>
      <c r="E27" s="172"/>
      <c r="F27" s="173"/>
      <c r="G27" s="173"/>
      <c r="H27" s="222"/>
      <c r="I27" s="269"/>
      <c r="J27" s="223"/>
      <c r="K27" s="220"/>
      <c r="L27" s="224"/>
      <c r="M27" s="36"/>
      <c r="N27" s="225"/>
      <c r="O27" s="226"/>
      <c r="P27" s="226"/>
      <c r="Q27" s="120"/>
      <c r="R27" s="227"/>
      <c r="S27" s="228"/>
      <c r="T27" s="228"/>
      <c r="U27" s="189"/>
    </row>
    <row r="28" spans="1:21" x14ac:dyDescent="0.25">
      <c r="A28" s="95"/>
      <c r="B28" s="220"/>
      <c r="C28" s="221"/>
      <c r="D28" s="221"/>
      <c r="E28" s="172"/>
      <c r="F28" s="173"/>
      <c r="G28" s="173"/>
      <c r="H28" s="222" t="s">
        <v>71</v>
      </c>
      <c r="I28" s="269" t="str">
        <f t="shared" ref="I28" si="6">CONCATENATE(A28,"/",2025)</f>
        <v>/2025</v>
      </c>
      <c r="J28" s="223" t="s">
        <v>26</v>
      </c>
      <c r="K28" s="220"/>
      <c r="L28" s="224"/>
      <c r="M28" s="36"/>
      <c r="N28" s="225"/>
      <c r="O28" s="273"/>
      <c r="P28" s="272"/>
      <c r="Q28" s="120"/>
      <c r="R28" s="227"/>
      <c r="S28" s="228"/>
      <c r="T28" s="228"/>
      <c r="U28" s="189">
        <f t="shared" ref="U28" si="7">IF(K28&lt;&gt;"","",C28)</f>
        <v>0</v>
      </c>
    </row>
    <row r="29" spans="1:21" x14ac:dyDescent="0.25">
      <c r="A29" s="95"/>
      <c r="B29" s="220"/>
      <c r="C29" s="221"/>
      <c r="D29" s="221"/>
      <c r="E29" s="172"/>
      <c r="F29" s="173"/>
      <c r="G29" s="173"/>
      <c r="H29" s="222"/>
      <c r="I29" s="269"/>
      <c r="J29" s="223"/>
      <c r="K29" s="220"/>
      <c r="L29" s="224"/>
      <c r="M29" s="36"/>
      <c r="N29" s="225"/>
      <c r="O29" s="226"/>
      <c r="P29" s="226"/>
      <c r="Q29" s="120"/>
      <c r="R29" s="227"/>
      <c r="S29" s="228"/>
      <c r="T29" s="228"/>
      <c r="U29" s="189"/>
    </row>
    <row r="30" spans="1:21" x14ac:dyDescent="0.25">
      <c r="A30" s="229"/>
      <c r="B30" s="230"/>
      <c r="C30" s="231"/>
      <c r="D30" s="231"/>
      <c r="E30" s="270" t="s">
        <v>73</v>
      </c>
      <c r="F30" s="271">
        <f>SUM(F28:F29)</f>
        <v>0</v>
      </c>
      <c r="G30" s="271">
        <f>SUM(G28:G29)</f>
        <v>0</v>
      </c>
      <c r="H30" s="232"/>
      <c r="I30" s="233"/>
      <c r="J30" s="233"/>
      <c r="K30" s="230"/>
      <c r="L30" s="234"/>
      <c r="M30" s="235"/>
      <c r="N30" s="236"/>
      <c r="O30" s="237"/>
      <c r="P30" s="237"/>
      <c r="Q30" s="238"/>
      <c r="R30" s="239"/>
      <c r="S30" s="240"/>
      <c r="T30" s="240"/>
      <c r="U30" s="241"/>
    </row>
    <row r="31" spans="1:21" x14ac:dyDescent="0.25">
      <c r="A31" s="95"/>
      <c r="B31" s="220"/>
      <c r="C31" s="221"/>
      <c r="D31" s="221"/>
      <c r="E31" s="172"/>
      <c r="F31" s="173"/>
      <c r="G31" s="173"/>
      <c r="H31" s="222"/>
      <c r="I31" s="269"/>
      <c r="J31" s="223"/>
      <c r="K31" s="220"/>
      <c r="L31" s="224"/>
      <c r="M31" s="36"/>
      <c r="N31" s="225"/>
      <c r="O31" s="226"/>
      <c r="P31" s="226"/>
      <c r="Q31" s="120"/>
      <c r="R31" s="227"/>
      <c r="S31" s="228"/>
      <c r="T31" s="228"/>
      <c r="U31" s="189"/>
    </row>
    <row r="32" spans="1:21" x14ac:dyDescent="0.25">
      <c r="A32" s="95"/>
      <c r="B32" s="220"/>
      <c r="C32" s="221"/>
      <c r="D32" s="221"/>
      <c r="E32" s="172"/>
      <c r="F32" s="173"/>
      <c r="G32" s="173"/>
      <c r="H32" s="222" t="s">
        <v>71</v>
      </c>
      <c r="I32" s="269" t="str">
        <f t="shared" si="4"/>
        <v>/2025</v>
      </c>
      <c r="J32" s="223" t="s">
        <v>26</v>
      </c>
      <c r="K32" s="220"/>
      <c r="L32" s="224"/>
      <c r="M32" s="36"/>
      <c r="N32" s="225"/>
      <c r="O32" s="273"/>
      <c r="P32" s="272"/>
      <c r="Q32" s="120"/>
      <c r="R32" s="227"/>
      <c r="S32" s="228"/>
      <c r="T32" s="228"/>
      <c r="U32" s="189">
        <f t="shared" ref="U32" si="8">IF(K32&lt;&gt;"","",C32)</f>
        <v>0</v>
      </c>
    </row>
    <row r="33" spans="1:21" x14ac:dyDescent="0.25">
      <c r="A33" s="95"/>
      <c r="B33" s="220"/>
      <c r="C33" s="221"/>
      <c r="D33" s="221"/>
      <c r="E33" s="172"/>
      <c r="F33" s="173"/>
      <c r="G33" s="173"/>
      <c r="H33" s="222"/>
      <c r="I33" s="269"/>
      <c r="J33" s="223"/>
      <c r="K33" s="220"/>
      <c r="L33" s="224"/>
      <c r="M33" s="36"/>
      <c r="N33" s="225"/>
      <c r="O33" s="226"/>
      <c r="P33" s="226"/>
      <c r="Q33" s="120"/>
      <c r="R33" s="227"/>
      <c r="S33" s="228"/>
      <c r="T33" s="228"/>
      <c r="U33" s="189"/>
    </row>
    <row r="34" spans="1:21" x14ac:dyDescent="0.25">
      <c r="A34" s="229"/>
      <c r="B34" s="230"/>
      <c r="C34" s="231"/>
      <c r="D34" s="231"/>
      <c r="E34" s="270" t="s">
        <v>73</v>
      </c>
      <c r="F34" s="271">
        <f>SUM(F32:F33)</f>
        <v>0</v>
      </c>
      <c r="G34" s="271">
        <f>SUM(G32:G33)</f>
        <v>0</v>
      </c>
      <c r="H34" s="232"/>
      <c r="I34" s="233"/>
      <c r="J34" s="233"/>
      <c r="K34" s="230"/>
      <c r="L34" s="234"/>
      <c r="M34" s="235"/>
      <c r="N34" s="236"/>
      <c r="O34" s="237"/>
      <c r="P34" s="237"/>
      <c r="Q34" s="238"/>
      <c r="R34" s="239"/>
      <c r="S34" s="240"/>
      <c r="T34" s="240"/>
      <c r="U34" s="241"/>
    </row>
    <row r="35" spans="1:21" x14ac:dyDescent="0.25">
      <c r="A35" s="95"/>
      <c r="B35" s="220"/>
      <c r="C35" s="221"/>
      <c r="D35" s="221"/>
      <c r="E35" s="172"/>
      <c r="F35" s="173"/>
      <c r="G35" s="173"/>
      <c r="H35" s="222"/>
      <c r="I35" s="269"/>
      <c r="J35" s="223"/>
      <c r="K35" s="220"/>
      <c r="L35" s="224"/>
      <c r="M35" s="36"/>
      <c r="N35" s="225"/>
      <c r="O35" s="226"/>
      <c r="P35" s="226"/>
      <c r="Q35" s="120"/>
      <c r="R35" s="227"/>
      <c r="S35" s="228"/>
      <c r="T35" s="228"/>
      <c r="U35" s="189"/>
    </row>
    <row r="36" spans="1:21" x14ac:dyDescent="0.25">
      <c r="A36" s="95"/>
      <c r="B36" s="220"/>
      <c r="C36" s="221"/>
      <c r="D36" s="221"/>
      <c r="E36" s="172"/>
      <c r="F36" s="173"/>
      <c r="G36" s="173"/>
      <c r="H36" s="209" t="s">
        <v>41</v>
      </c>
      <c r="I36" s="269" t="str">
        <f>CONCATENATE(A36,"/",2025)</f>
        <v>/2025</v>
      </c>
      <c r="J36" s="223" t="s">
        <v>26</v>
      </c>
      <c r="K36" s="220"/>
      <c r="L36" s="224"/>
      <c r="M36" s="36"/>
      <c r="N36" s="225"/>
      <c r="O36" s="226"/>
      <c r="P36" s="226"/>
      <c r="Q36" s="120"/>
      <c r="R36" s="227"/>
      <c r="S36" s="228"/>
      <c r="T36" s="228"/>
      <c r="U36" s="189">
        <f t="shared" ref="U36:U47" si="9">IF(K36&lt;&gt;"","",C36)</f>
        <v>0</v>
      </c>
    </row>
    <row r="37" spans="1:21" x14ac:dyDescent="0.25">
      <c r="A37" s="95"/>
      <c r="B37" s="220"/>
      <c r="C37" s="221"/>
      <c r="D37" s="221"/>
      <c r="E37" s="172"/>
      <c r="F37" s="173"/>
      <c r="G37" s="173"/>
      <c r="H37" s="209" t="s">
        <v>41</v>
      </c>
      <c r="I37" s="269" t="str">
        <f>CONCATENATE(A37,"/",2025)</f>
        <v>/2025</v>
      </c>
      <c r="J37" s="223" t="s">
        <v>26</v>
      </c>
      <c r="K37" s="220"/>
      <c r="L37" s="224"/>
      <c r="M37" s="36"/>
      <c r="N37" s="225"/>
      <c r="O37" s="226"/>
      <c r="P37" s="226"/>
      <c r="Q37" s="120"/>
      <c r="R37" s="227"/>
      <c r="S37" s="228"/>
      <c r="T37" s="228"/>
      <c r="U37" s="189">
        <f t="shared" si="9"/>
        <v>0</v>
      </c>
    </row>
    <row r="38" spans="1:21" x14ac:dyDescent="0.25">
      <c r="A38" s="95"/>
      <c r="B38" s="220"/>
      <c r="C38" s="221"/>
      <c r="D38" s="221"/>
      <c r="E38" s="172"/>
      <c r="F38" s="173"/>
      <c r="G38" s="173"/>
      <c r="H38" s="209" t="s">
        <v>41</v>
      </c>
      <c r="I38" s="269" t="str">
        <f>CONCATENATE(A38,"/",2025)</f>
        <v>/2025</v>
      </c>
      <c r="J38" s="223" t="s">
        <v>26</v>
      </c>
      <c r="K38" s="220"/>
      <c r="L38" s="224"/>
      <c r="M38" s="36"/>
      <c r="N38" s="225"/>
      <c r="O38" s="226"/>
      <c r="P38" s="226"/>
      <c r="Q38" s="120"/>
      <c r="R38" s="227"/>
      <c r="S38" s="228"/>
      <c r="T38" s="228"/>
      <c r="U38" s="189">
        <f t="shared" si="9"/>
        <v>0</v>
      </c>
    </row>
    <row r="39" spans="1:21" x14ac:dyDescent="0.25">
      <c r="A39" s="95"/>
      <c r="B39" s="220"/>
      <c r="C39" s="221"/>
      <c r="D39" s="221"/>
      <c r="E39" s="172"/>
      <c r="F39" s="173"/>
      <c r="G39" s="173"/>
      <c r="H39" s="209" t="s">
        <v>41</v>
      </c>
      <c r="I39" s="269" t="str">
        <f>CONCATENATE(A39,"/",2025)</f>
        <v>/2025</v>
      </c>
      <c r="J39" s="223" t="s">
        <v>26</v>
      </c>
      <c r="K39" s="220"/>
      <c r="L39" s="224"/>
      <c r="M39" s="36"/>
      <c r="N39" s="225"/>
      <c r="O39" s="226"/>
      <c r="P39" s="226"/>
      <c r="Q39" s="120"/>
      <c r="R39" s="227"/>
      <c r="S39" s="228"/>
      <c r="T39" s="228"/>
      <c r="U39" s="189">
        <f t="shared" si="9"/>
        <v>0</v>
      </c>
    </row>
    <row r="40" spans="1:21" x14ac:dyDescent="0.25">
      <c r="A40" s="95"/>
      <c r="B40" s="220"/>
      <c r="C40" s="221"/>
      <c r="D40" s="221"/>
      <c r="E40" s="172"/>
      <c r="F40" s="173"/>
      <c r="G40" s="173"/>
      <c r="H40" s="209" t="s">
        <v>41</v>
      </c>
      <c r="I40" s="269" t="str">
        <f>CONCATENATE(A40,"/",2025)</f>
        <v>/2025</v>
      </c>
      <c r="J40" s="223" t="s">
        <v>26</v>
      </c>
      <c r="K40" s="220"/>
      <c r="L40" s="224"/>
      <c r="M40" s="36"/>
      <c r="N40" s="225"/>
      <c r="O40" s="226"/>
      <c r="P40" s="226"/>
      <c r="Q40" s="120"/>
      <c r="R40" s="227"/>
      <c r="S40" s="228"/>
      <c r="T40" s="228"/>
      <c r="U40" s="189">
        <f t="shared" si="9"/>
        <v>0</v>
      </c>
    </row>
    <row r="41" spans="1:21" x14ac:dyDescent="0.25">
      <c r="A41" s="95"/>
      <c r="B41" s="220"/>
      <c r="C41" s="221"/>
      <c r="D41" s="221"/>
      <c r="E41" s="172"/>
      <c r="F41" s="173"/>
      <c r="G41" s="173"/>
      <c r="H41" s="209" t="s">
        <v>41</v>
      </c>
      <c r="I41" s="269" t="str">
        <f t="shared" si="4"/>
        <v>/2025</v>
      </c>
      <c r="J41" s="223" t="s">
        <v>26</v>
      </c>
      <c r="K41" s="220"/>
      <c r="L41" s="224"/>
      <c r="M41" s="36"/>
      <c r="N41" s="225"/>
      <c r="O41" s="226"/>
      <c r="P41" s="226"/>
      <c r="Q41" s="120"/>
      <c r="R41" s="227"/>
      <c r="S41" s="228"/>
      <c r="T41" s="228"/>
      <c r="U41" s="189">
        <f t="shared" si="9"/>
        <v>0</v>
      </c>
    </row>
    <row r="42" spans="1:21" x14ac:dyDescent="0.25">
      <c r="A42" s="95"/>
      <c r="B42" s="220"/>
      <c r="C42" s="221"/>
      <c r="D42" s="221"/>
      <c r="E42" s="172"/>
      <c r="F42" s="173"/>
      <c r="G42" s="173"/>
      <c r="H42" s="209" t="s">
        <v>41</v>
      </c>
      <c r="I42" s="269" t="str">
        <f t="shared" si="4"/>
        <v>/2025</v>
      </c>
      <c r="J42" s="223" t="s">
        <v>26</v>
      </c>
      <c r="K42" s="220"/>
      <c r="L42" s="224"/>
      <c r="M42" s="36"/>
      <c r="N42" s="225"/>
      <c r="O42" s="226"/>
      <c r="P42" s="226"/>
      <c r="Q42" s="120"/>
      <c r="R42" s="227"/>
      <c r="S42" s="228"/>
      <c r="T42" s="228"/>
      <c r="U42" s="189">
        <f t="shared" si="9"/>
        <v>0</v>
      </c>
    </row>
    <row r="43" spans="1:21" x14ac:dyDescent="0.25">
      <c r="A43" s="95"/>
      <c r="B43" s="220"/>
      <c r="C43" s="221"/>
      <c r="D43" s="221"/>
      <c r="E43" s="172"/>
      <c r="F43" s="173"/>
      <c r="G43" s="173"/>
      <c r="H43" s="209" t="s">
        <v>41</v>
      </c>
      <c r="I43" s="269" t="str">
        <f t="shared" si="4"/>
        <v>/2025</v>
      </c>
      <c r="J43" s="223" t="s">
        <v>26</v>
      </c>
      <c r="K43" s="220"/>
      <c r="L43" s="224"/>
      <c r="M43" s="36"/>
      <c r="N43" s="225"/>
      <c r="O43" s="226"/>
      <c r="P43" s="226"/>
      <c r="Q43" s="120"/>
      <c r="R43" s="227"/>
      <c r="S43" s="228"/>
      <c r="T43" s="228"/>
      <c r="U43" s="189">
        <f t="shared" si="9"/>
        <v>0</v>
      </c>
    </row>
    <row r="44" spans="1:21" x14ac:dyDescent="0.25">
      <c r="A44" s="95"/>
      <c r="B44" s="220"/>
      <c r="C44" s="221"/>
      <c r="D44" s="221"/>
      <c r="E44" s="172"/>
      <c r="F44" s="173"/>
      <c r="G44" s="173"/>
      <c r="H44" s="209" t="s">
        <v>41</v>
      </c>
      <c r="I44" s="269" t="str">
        <f t="shared" si="4"/>
        <v>/2025</v>
      </c>
      <c r="J44" s="223" t="s">
        <v>26</v>
      </c>
      <c r="K44" s="220"/>
      <c r="L44" s="224"/>
      <c r="M44" s="36"/>
      <c r="N44" s="225"/>
      <c r="O44" s="226"/>
      <c r="P44" s="226"/>
      <c r="Q44" s="120"/>
      <c r="R44" s="227"/>
      <c r="S44" s="228"/>
      <c r="T44" s="228"/>
      <c r="U44" s="189">
        <f t="shared" si="9"/>
        <v>0</v>
      </c>
    </row>
    <row r="45" spans="1:21" x14ac:dyDescent="0.25">
      <c r="A45" s="95"/>
      <c r="B45" s="220"/>
      <c r="C45" s="221"/>
      <c r="D45" s="221"/>
      <c r="E45" s="172"/>
      <c r="F45" s="173"/>
      <c r="G45" s="173"/>
      <c r="H45" s="209" t="s">
        <v>41</v>
      </c>
      <c r="I45" s="269" t="str">
        <f t="shared" si="4"/>
        <v>/2025</v>
      </c>
      <c r="J45" s="223" t="s">
        <v>26</v>
      </c>
      <c r="K45" s="220"/>
      <c r="L45" s="224"/>
      <c r="M45" s="36"/>
      <c r="N45" s="225"/>
      <c r="O45" s="226"/>
      <c r="P45" s="226"/>
      <c r="Q45" s="120"/>
      <c r="R45" s="227"/>
      <c r="S45" s="228"/>
      <c r="T45" s="228"/>
      <c r="U45" s="189">
        <f t="shared" si="9"/>
        <v>0</v>
      </c>
    </row>
    <row r="46" spans="1:21" x14ac:dyDescent="0.25">
      <c r="A46" s="95"/>
      <c r="B46" s="220"/>
      <c r="C46" s="221"/>
      <c r="D46" s="221"/>
      <c r="E46" s="172"/>
      <c r="F46" s="173"/>
      <c r="G46" s="173"/>
      <c r="H46" s="209" t="s">
        <v>41</v>
      </c>
      <c r="I46" s="269" t="str">
        <f t="shared" si="4"/>
        <v>/2025</v>
      </c>
      <c r="J46" s="223" t="s">
        <v>26</v>
      </c>
      <c r="K46" s="220"/>
      <c r="L46" s="224"/>
      <c r="M46" s="36"/>
      <c r="N46" s="225"/>
      <c r="O46" s="226"/>
      <c r="P46" s="226"/>
      <c r="Q46" s="120"/>
      <c r="R46" s="227"/>
      <c r="S46" s="228"/>
      <c r="T46" s="228"/>
      <c r="U46" s="189">
        <f t="shared" si="9"/>
        <v>0</v>
      </c>
    </row>
    <row r="47" spans="1:21" x14ac:dyDescent="0.25">
      <c r="A47" s="95"/>
      <c r="B47" s="220"/>
      <c r="C47" s="221"/>
      <c r="D47" s="221"/>
      <c r="E47" s="172"/>
      <c r="F47" s="173"/>
      <c r="G47" s="173"/>
      <c r="H47" s="209" t="s">
        <v>41</v>
      </c>
      <c r="I47" s="269" t="str">
        <f t="shared" si="4"/>
        <v>/2025</v>
      </c>
      <c r="J47" s="223" t="s">
        <v>26</v>
      </c>
      <c r="K47" s="220"/>
      <c r="L47" s="224"/>
      <c r="M47" s="36"/>
      <c r="N47" s="225"/>
      <c r="O47" s="226"/>
      <c r="P47" s="226"/>
      <c r="Q47" s="120"/>
      <c r="R47" s="227"/>
      <c r="S47" s="228"/>
      <c r="T47" s="228"/>
      <c r="U47" s="189">
        <f t="shared" si="9"/>
        <v>0</v>
      </c>
    </row>
    <row r="48" spans="1:21" x14ac:dyDescent="0.25">
      <c r="A48" s="95"/>
      <c r="B48" s="220"/>
      <c r="C48" s="221"/>
      <c r="D48" s="221"/>
      <c r="E48" s="172"/>
      <c r="F48" s="173"/>
      <c r="G48" s="173"/>
      <c r="H48" s="222"/>
      <c r="I48" s="269"/>
      <c r="J48" s="223"/>
      <c r="K48" s="220"/>
      <c r="L48" s="224"/>
      <c r="M48" s="36"/>
      <c r="N48" s="225"/>
      <c r="O48" s="226"/>
      <c r="P48" s="226"/>
      <c r="Q48" s="120"/>
      <c r="R48" s="227"/>
      <c r="S48" s="228"/>
      <c r="T48" s="228"/>
      <c r="U48" s="189"/>
    </row>
    <row r="49" spans="1:21" x14ac:dyDescent="0.25">
      <c r="A49" s="95"/>
      <c r="B49" s="220"/>
      <c r="C49" s="221"/>
      <c r="D49" s="244"/>
      <c r="E49" s="270" t="s">
        <v>73</v>
      </c>
      <c r="F49" s="271">
        <f>SUM(F36:F48)</f>
        <v>0</v>
      </c>
      <c r="G49" s="271">
        <f>SUM(G32:G48)</f>
        <v>0</v>
      </c>
      <c r="H49" s="222"/>
      <c r="I49" s="269"/>
      <c r="J49" s="223"/>
      <c r="K49" s="220"/>
      <c r="L49" s="224"/>
      <c r="M49" s="36"/>
      <c r="N49" s="225"/>
      <c r="O49" s="226"/>
      <c r="P49" s="226"/>
      <c r="Q49" s="120"/>
      <c r="R49" s="227"/>
      <c r="S49" s="228"/>
      <c r="T49" s="228"/>
      <c r="U49" s="189"/>
    </row>
    <row r="50" spans="1:21" x14ac:dyDescent="0.25">
      <c r="A50" s="95"/>
      <c r="B50" s="220"/>
      <c r="C50" s="221"/>
      <c r="D50" s="221"/>
      <c r="E50" s="172"/>
      <c r="F50" s="173"/>
      <c r="G50" s="173"/>
      <c r="H50" s="222"/>
      <c r="I50" s="269"/>
      <c r="J50" s="223"/>
      <c r="K50" s="220"/>
      <c r="L50" s="224"/>
      <c r="M50" s="36"/>
      <c r="N50" s="225"/>
      <c r="O50" s="226"/>
      <c r="P50" s="226"/>
      <c r="Q50" s="120"/>
      <c r="R50" s="227"/>
      <c r="S50" s="228"/>
      <c r="T50" s="228"/>
      <c r="U50" s="189"/>
    </row>
    <row r="51" spans="1:21" x14ac:dyDescent="0.25">
      <c r="A51" s="95"/>
      <c r="B51" s="220"/>
      <c r="C51" s="221"/>
      <c r="D51" s="221"/>
      <c r="E51" s="172"/>
      <c r="F51" s="173"/>
      <c r="G51" s="173"/>
      <c r="H51" s="222" t="s">
        <v>71</v>
      </c>
      <c r="I51" s="269" t="str">
        <f>CONCATENATE(A51,"/",2025)</f>
        <v>/2025</v>
      </c>
      <c r="J51" s="223"/>
      <c r="K51" s="220"/>
      <c r="L51" s="224"/>
      <c r="M51" s="36"/>
      <c r="N51" s="225"/>
      <c r="O51" s="226"/>
      <c r="P51" s="226"/>
      <c r="Q51" s="120"/>
      <c r="R51" s="227"/>
      <c r="S51" s="228"/>
      <c r="T51" s="228"/>
      <c r="U51" s="189">
        <f>IF(K51&lt;&gt;"","",F51)</f>
        <v>0</v>
      </c>
    </row>
    <row r="52" spans="1:21" x14ac:dyDescent="0.25">
      <c r="A52" s="254"/>
      <c r="B52" s="255"/>
      <c r="C52" s="256"/>
      <c r="D52" s="256"/>
      <c r="E52" s="190"/>
      <c r="F52" s="191"/>
      <c r="G52" s="191"/>
      <c r="H52" s="257"/>
      <c r="I52" s="258"/>
      <c r="J52" s="259"/>
      <c r="K52" s="260"/>
      <c r="L52" s="261"/>
      <c r="M52" s="262"/>
      <c r="N52" s="263"/>
      <c r="O52" s="264"/>
      <c r="P52" s="264"/>
      <c r="Q52" s="265"/>
      <c r="R52" s="266"/>
      <c r="S52" s="267"/>
      <c r="T52" s="267"/>
      <c r="U52" s="268"/>
    </row>
    <row r="53" spans="1:21" x14ac:dyDescent="0.25">
      <c r="A53" s="176"/>
      <c r="B53" s="177"/>
      <c r="C53" s="178"/>
      <c r="D53" s="274"/>
      <c r="E53" s="270" t="s">
        <v>74</v>
      </c>
      <c r="F53" s="271">
        <f>F49+F34+F30+F26+F19+F10</f>
        <v>0</v>
      </c>
      <c r="G53" s="271">
        <f>G51+G49+G34+G30+G26+G19+G10</f>
        <v>0</v>
      </c>
      <c r="H53" s="179"/>
      <c r="M53" s="180">
        <f t="shared" ref="M53:U53" si="10">SUM(M4:M52)</f>
        <v>0</v>
      </c>
      <c r="N53" s="180">
        <f t="shared" si="10"/>
        <v>0</v>
      </c>
      <c r="O53" s="180">
        <f t="shared" si="10"/>
        <v>0</v>
      </c>
      <c r="P53" s="180">
        <f t="shared" si="10"/>
        <v>0</v>
      </c>
      <c r="Q53" s="180">
        <f t="shared" si="10"/>
        <v>0</v>
      </c>
      <c r="R53" s="180">
        <f t="shared" si="10"/>
        <v>0</v>
      </c>
      <c r="S53" s="180">
        <f t="shared" si="10"/>
        <v>0</v>
      </c>
      <c r="T53" s="180">
        <f t="shared" si="10"/>
        <v>0</v>
      </c>
      <c r="U53" s="180">
        <f t="shared" si="10"/>
        <v>0</v>
      </c>
    </row>
    <row r="54" spans="1:21" ht="17.25" x14ac:dyDescent="0.25">
      <c r="A54" s="100"/>
      <c r="B54" s="168"/>
      <c r="C54" s="103"/>
      <c r="D54" s="103"/>
      <c r="L54" s="85" t="s">
        <v>44</v>
      </c>
      <c r="M54" s="162">
        <f>M53-N53</f>
        <v>0</v>
      </c>
      <c r="O54" s="163">
        <f>O53-P53</f>
        <v>0</v>
      </c>
      <c r="Q54" s="164">
        <f>Q53</f>
        <v>0</v>
      </c>
      <c r="S54" s="165">
        <f>S53-T53</f>
        <v>0</v>
      </c>
    </row>
    <row r="55" spans="1:21" x14ac:dyDescent="0.25">
      <c r="A55" s="100"/>
      <c r="B55" s="309"/>
      <c r="C55" s="309"/>
      <c r="F55" s="163"/>
      <c r="G55" s="163"/>
      <c r="L55" s="52" t="s">
        <v>22</v>
      </c>
      <c r="M55" s="89">
        <f>N53+O55</f>
        <v>0</v>
      </c>
      <c r="O55" s="89">
        <f>P53</f>
        <v>0</v>
      </c>
      <c r="P55" s="28" t="s">
        <v>23</v>
      </c>
      <c r="Q55" s="163">
        <f>R53</f>
        <v>0</v>
      </c>
    </row>
    <row r="56" spans="1:21" ht="17.25" x14ac:dyDescent="0.25">
      <c r="A56" s="100"/>
      <c r="L56" s="85" t="s">
        <v>24</v>
      </c>
      <c r="M56" s="162">
        <f>M55/1.2</f>
        <v>0</v>
      </c>
      <c r="N56" s="162"/>
      <c r="O56" s="162">
        <f>O55/1.2</f>
        <v>0</v>
      </c>
    </row>
    <row r="57" spans="1:21" ht="18" thickBot="1" x14ac:dyDescent="0.3">
      <c r="A57" s="100"/>
      <c r="L57" s="52" t="s">
        <v>25</v>
      </c>
      <c r="M57" s="169">
        <f>M56*20/100</f>
        <v>0</v>
      </c>
      <c r="N57" s="169"/>
      <c r="O57" s="169">
        <f t="shared" ref="O57" si="11">O56*20/100</f>
        <v>0</v>
      </c>
      <c r="P57" s="170"/>
    </row>
    <row r="58" spans="1:21" ht="19.5" thickTop="1" x14ac:dyDescent="0.25">
      <c r="A58" s="100"/>
      <c r="B58" s="312" t="s">
        <v>83</v>
      </c>
      <c r="C58" s="313"/>
      <c r="D58" s="314"/>
      <c r="F58" s="163"/>
      <c r="L58" s="85" t="s">
        <v>75</v>
      </c>
      <c r="M58" s="162">
        <f>M56+Q55+S55</f>
        <v>0</v>
      </c>
    </row>
    <row r="59" spans="1:21" ht="17.25" x14ac:dyDescent="0.25">
      <c r="B59" s="275"/>
      <c r="C59" s="276"/>
      <c r="D59" s="277"/>
      <c r="L59" s="85"/>
      <c r="M59" s="162"/>
    </row>
    <row r="60" spans="1:21" ht="17.25" x14ac:dyDescent="0.25">
      <c r="B60" s="278">
        <v>607090</v>
      </c>
      <c r="C60" s="280" t="s">
        <v>78</v>
      </c>
      <c r="D60" s="294">
        <f>SUMIF(H5:H52,"Lot Or  18 K - 18 K (750/1000)",F5:F52)</f>
        <v>0</v>
      </c>
      <c r="E60" s="296" t="s">
        <v>84</v>
      </c>
      <c r="L60" s="85"/>
      <c r="M60" s="162"/>
    </row>
    <row r="61" spans="1:21" ht="17.25" x14ac:dyDescent="0.25">
      <c r="B61" s="278">
        <v>607190</v>
      </c>
      <c r="C61" s="280" t="s">
        <v>79</v>
      </c>
      <c r="D61" s="294">
        <f>SUMIF(H4:H51,"Lot Argent",F4:F51)</f>
        <v>0</v>
      </c>
      <c r="E61" s="295">
        <f>SUM(D60:D61)</f>
        <v>0</v>
      </c>
      <c r="L61" s="85"/>
      <c r="M61" s="162"/>
    </row>
    <row r="62" spans="1:21" x14ac:dyDescent="0.25">
      <c r="B62" s="278"/>
      <c r="C62" s="280"/>
      <c r="D62" s="283"/>
      <c r="E62" s="297" t="s">
        <v>85</v>
      </c>
      <c r="H62"/>
      <c r="I62"/>
      <c r="K62"/>
      <c r="L62"/>
      <c r="M62"/>
      <c r="N62"/>
      <c r="O62"/>
      <c r="P62"/>
      <c r="Q62"/>
      <c r="R62"/>
      <c r="S62"/>
      <c r="T62"/>
      <c r="U62"/>
    </row>
    <row r="63" spans="1:21" x14ac:dyDescent="0.25">
      <c r="B63" s="278">
        <v>707090</v>
      </c>
      <c r="C63" s="280" t="s">
        <v>80</v>
      </c>
      <c r="D63" s="294">
        <f>Q53</f>
        <v>0</v>
      </c>
      <c r="E63" s="299">
        <f>D63-D60</f>
        <v>0</v>
      </c>
      <c r="H63"/>
      <c r="I63"/>
      <c r="K63"/>
      <c r="L63"/>
      <c r="M63"/>
      <c r="N63"/>
      <c r="O63"/>
      <c r="P63"/>
      <c r="Q63"/>
      <c r="R63"/>
      <c r="S63"/>
      <c r="T63"/>
      <c r="U63"/>
    </row>
    <row r="64" spans="1:21" x14ac:dyDescent="0.25">
      <c r="B64" s="278">
        <v>707100</v>
      </c>
      <c r="C64" s="280" t="s">
        <v>81</v>
      </c>
      <c r="D64" s="294">
        <f>O53-P53</f>
        <v>0</v>
      </c>
      <c r="E64" s="300"/>
      <c r="F64" s="308" t="s">
        <v>92</v>
      </c>
      <c r="H64"/>
      <c r="I64"/>
      <c r="K64"/>
      <c r="L64"/>
      <c r="M64"/>
      <c r="N64"/>
      <c r="O64"/>
      <c r="P64"/>
      <c r="Q64"/>
      <c r="R64"/>
      <c r="S64"/>
      <c r="T64"/>
      <c r="U64"/>
    </row>
    <row r="65" spans="2:21" ht="15.75" thickBot="1" x14ac:dyDescent="0.3">
      <c r="B65" s="279">
        <v>701190</v>
      </c>
      <c r="C65" s="281" t="s">
        <v>82</v>
      </c>
      <c r="D65" s="298">
        <f>ROUND(P53/1.2,2)</f>
        <v>0</v>
      </c>
      <c r="E65" s="295">
        <f>D65</f>
        <v>0</v>
      </c>
      <c r="F65" s="307">
        <f>ROUND(E65*0.2,2)</f>
        <v>0</v>
      </c>
      <c r="H65"/>
      <c r="I65"/>
      <c r="K65"/>
      <c r="L65"/>
      <c r="M65"/>
      <c r="N65"/>
      <c r="O65"/>
      <c r="P65"/>
      <c r="Q65"/>
      <c r="R65"/>
      <c r="S65"/>
      <c r="T65"/>
      <c r="U65"/>
    </row>
    <row r="66" spans="2:21" ht="15.75" thickTop="1" x14ac:dyDescent="0.25">
      <c r="H66"/>
      <c r="I66"/>
      <c r="K66"/>
      <c r="L66"/>
      <c r="M66"/>
      <c r="N66"/>
      <c r="O66"/>
      <c r="P66"/>
      <c r="Q66"/>
      <c r="R66"/>
      <c r="S66"/>
      <c r="T66"/>
      <c r="U66"/>
    </row>
    <row r="67" spans="2:21" x14ac:dyDescent="0.25">
      <c r="D67" s="302" t="s">
        <v>86</v>
      </c>
      <c r="E67" s="301">
        <f>SUM(E63:E65)</f>
        <v>0</v>
      </c>
      <c r="F67" s="303" t="e">
        <f>E67/SUM(D63:D65)</f>
        <v>#DIV/0!</v>
      </c>
      <c r="H67"/>
      <c r="I67"/>
      <c r="K67"/>
      <c r="L67"/>
      <c r="M67"/>
      <c r="N67"/>
      <c r="O67"/>
      <c r="P67"/>
      <c r="Q67"/>
      <c r="R67"/>
      <c r="S67"/>
      <c r="T67"/>
      <c r="U67"/>
    </row>
    <row r="68" spans="2:21" x14ac:dyDescent="0.25">
      <c r="H68"/>
      <c r="I68"/>
      <c r="K68"/>
      <c r="L68"/>
      <c r="M68"/>
      <c r="N68"/>
      <c r="O68"/>
      <c r="P68"/>
      <c r="Q68"/>
      <c r="R68"/>
      <c r="S68"/>
      <c r="T68"/>
      <c r="U68"/>
    </row>
    <row r="69" spans="2:21" x14ac:dyDescent="0.25">
      <c r="H69"/>
      <c r="I69"/>
      <c r="K69"/>
      <c r="L69"/>
      <c r="M69"/>
      <c r="N69"/>
      <c r="O69"/>
      <c r="P69"/>
      <c r="Q69"/>
      <c r="R69"/>
      <c r="S69"/>
      <c r="T69"/>
      <c r="U69"/>
    </row>
    <row r="70" spans="2:21" x14ac:dyDescent="0.25">
      <c r="H70"/>
      <c r="I70"/>
      <c r="K70"/>
      <c r="L70"/>
      <c r="M70"/>
      <c r="N70"/>
      <c r="O70"/>
      <c r="P70"/>
      <c r="Q70"/>
      <c r="R70"/>
      <c r="S70"/>
      <c r="T70"/>
      <c r="U70"/>
    </row>
    <row r="71" spans="2:21" ht="15.75" thickBot="1" x14ac:dyDescent="0.3">
      <c r="H71"/>
      <c r="I71"/>
      <c r="K71"/>
      <c r="L71"/>
      <c r="M71"/>
      <c r="N71"/>
      <c r="O71"/>
      <c r="P71"/>
      <c r="Q71"/>
      <c r="R71"/>
      <c r="S71"/>
      <c r="T71"/>
      <c r="U71"/>
    </row>
    <row r="72" spans="2:21" ht="19.5" thickTop="1" x14ac:dyDescent="0.25">
      <c r="B72" s="312" t="s">
        <v>87</v>
      </c>
      <c r="C72" s="313"/>
      <c r="D72" s="314"/>
      <c r="H72"/>
      <c r="I72"/>
      <c r="K72"/>
      <c r="L72"/>
      <c r="M72"/>
      <c r="N72"/>
      <c r="O72"/>
      <c r="P72"/>
      <c r="Q72"/>
      <c r="R72"/>
      <c r="S72"/>
      <c r="T72"/>
      <c r="U72"/>
    </row>
    <row r="73" spans="2:21" x14ac:dyDescent="0.25">
      <c r="B73" s="275"/>
      <c r="C73" s="276"/>
      <c r="D73" s="277"/>
      <c r="H73"/>
      <c r="I73"/>
      <c r="K73"/>
      <c r="L73"/>
      <c r="M73"/>
      <c r="N73"/>
      <c r="O73"/>
      <c r="P73"/>
      <c r="Q73"/>
      <c r="R73"/>
      <c r="S73"/>
      <c r="T73"/>
      <c r="U73"/>
    </row>
    <row r="74" spans="2:21" x14ac:dyDescent="0.25">
      <c r="B74" s="278">
        <v>607090</v>
      </c>
      <c r="C74" s="280" t="s">
        <v>78</v>
      </c>
      <c r="D74" s="294">
        <f>D60+'10-2025'!D74</f>
        <v>13215</v>
      </c>
      <c r="E74" s="296" t="s">
        <v>84</v>
      </c>
      <c r="H74"/>
      <c r="I74"/>
      <c r="K74"/>
      <c r="L74"/>
      <c r="M74"/>
      <c r="N74"/>
      <c r="O74"/>
      <c r="P74"/>
      <c r="Q74"/>
      <c r="R74"/>
      <c r="S74"/>
      <c r="T74"/>
      <c r="U74"/>
    </row>
    <row r="75" spans="2:21" x14ac:dyDescent="0.25">
      <c r="B75" s="278">
        <v>607190</v>
      </c>
      <c r="C75" s="280" t="s">
        <v>79</v>
      </c>
      <c r="D75" s="294">
        <f>D61+'10-2025'!D75</f>
        <v>640</v>
      </c>
      <c r="E75" s="295">
        <f>D74+D75</f>
        <v>13855</v>
      </c>
      <c r="H75"/>
      <c r="I75"/>
      <c r="K75"/>
      <c r="L75"/>
      <c r="M75"/>
      <c r="N75"/>
      <c r="O75"/>
      <c r="P75"/>
      <c r="Q75"/>
      <c r="R75"/>
      <c r="S75"/>
      <c r="T75"/>
      <c r="U75"/>
    </row>
    <row r="76" spans="2:21" x14ac:dyDescent="0.25">
      <c r="B76" s="278"/>
      <c r="C76" s="280"/>
      <c r="D76" s="283"/>
      <c r="E76" s="297" t="s">
        <v>85</v>
      </c>
      <c r="H76"/>
      <c r="I76"/>
      <c r="K76"/>
      <c r="L76"/>
      <c r="M76"/>
      <c r="N76"/>
      <c r="O76"/>
      <c r="P76"/>
      <c r="Q76"/>
      <c r="R76"/>
      <c r="S76"/>
      <c r="T76"/>
      <c r="U76"/>
    </row>
    <row r="77" spans="2:21" x14ac:dyDescent="0.25">
      <c r="B77" s="278">
        <v>707090</v>
      </c>
      <c r="C77" s="280" t="s">
        <v>80</v>
      </c>
      <c r="D77" s="294">
        <f>D63+'10-2025'!D77</f>
        <v>29561</v>
      </c>
      <c r="E77" s="299">
        <f>D77-D74</f>
        <v>16346</v>
      </c>
      <c r="H77"/>
      <c r="I77"/>
      <c r="K77"/>
      <c r="L77"/>
      <c r="M77"/>
      <c r="N77"/>
      <c r="O77"/>
      <c r="P77"/>
      <c r="Q77"/>
      <c r="R77"/>
      <c r="S77"/>
      <c r="T77"/>
      <c r="U77"/>
    </row>
    <row r="78" spans="2:21" x14ac:dyDescent="0.25">
      <c r="B78" s="278">
        <v>707100</v>
      </c>
      <c r="C78" s="280" t="s">
        <v>81</v>
      </c>
      <c r="D78" s="294">
        <f>D64+'10-2025'!D78</f>
        <v>540</v>
      </c>
      <c r="E78" s="300"/>
      <c r="H78"/>
      <c r="I78"/>
      <c r="K78"/>
      <c r="L78"/>
      <c r="M78"/>
      <c r="N78"/>
      <c r="O78"/>
      <c r="P78"/>
      <c r="Q78"/>
      <c r="R78"/>
      <c r="S78"/>
      <c r="T78"/>
      <c r="U78"/>
    </row>
    <row r="79" spans="2:21" ht="15.75" thickBot="1" x14ac:dyDescent="0.3">
      <c r="B79" s="279">
        <v>701190</v>
      </c>
      <c r="C79" s="281" t="s">
        <v>82</v>
      </c>
      <c r="D79" s="294">
        <f>D65+'10-2025'!D79</f>
        <v>191.67</v>
      </c>
      <c r="E79" s="295">
        <f>D79</f>
        <v>191.67</v>
      </c>
      <c r="H79"/>
      <c r="I79"/>
      <c r="K79"/>
      <c r="L79"/>
      <c r="M79"/>
      <c r="N79"/>
      <c r="O79"/>
      <c r="P79"/>
      <c r="Q79"/>
      <c r="R79"/>
      <c r="S79"/>
      <c r="T79"/>
      <c r="U79"/>
    </row>
    <row r="80" spans="2:21" ht="15.75" thickTop="1" x14ac:dyDescent="0.25">
      <c r="H80"/>
      <c r="I80"/>
      <c r="K80"/>
      <c r="L80"/>
      <c r="M80"/>
      <c r="N80"/>
      <c r="O80"/>
      <c r="P80"/>
      <c r="Q80"/>
      <c r="R80"/>
      <c r="S80"/>
      <c r="T80"/>
      <c r="U80"/>
    </row>
    <row r="81" spans="4:21" x14ac:dyDescent="0.25">
      <c r="D81" s="302" t="s">
        <v>86</v>
      </c>
      <c r="E81" s="301">
        <f>SUM(E77:E79)</f>
        <v>16537.669999999998</v>
      </c>
      <c r="F81" s="303">
        <f>E81/SUM(D77:D79)</f>
        <v>0.54592975792493692</v>
      </c>
      <c r="H81"/>
      <c r="I81"/>
      <c r="K81"/>
      <c r="L81"/>
      <c r="M81"/>
      <c r="N81"/>
      <c r="O81"/>
      <c r="P81"/>
      <c r="Q81"/>
      <c r="R81"/>
      <c r="S81"/>
      <c r="T81"/>
      <c r="U81"/>
    </row>
    <row r="82" spans="4:21" x14ac:dyDescent="0.25">
      <c r="H82"/>
      <c r="I82"/>
      <c r="K82"/>
      <c r="L82"/>
      <c r="M82"/>
      <c r="N82"/>
      <c r="O82"/>
      <c r="P82"/>
      <c r="Q82"/>
      <c r="R82"/>
      <c r="S82"/>
      <c r="T82"/>
      <c r="U82"/>
    </row>
    <row r="83" spans="4:21" x14ac:dyDescent="0.25">
      <c r="H83"/>
      <c r="I83"/>
      <c r="K83"/>
      <c r="L83"/>
      <c r="M83"/>
      <c r="N83"/>
      <c r="O83"/>
      <c r="P83"/>
      <c r="Q83"/>
      <c r="R83"/>
      <c r="S83"/>
      <c r="T83"/>
      <c r="U83"/>
    </row>
    <row r="84" spans="4:21" x14ac:dyDescent="0.25">
      <c r="H84"/>
      <c r="I84"/>
      <c r="K84"/>
      <c r="L84"/>
      <c r="M84"/>
      <c r="N84"/>
      <c r="O84"/>
      <c r="P84"/>
      <c r="Q84"/>
      <c r="R84"/>
      <c r="S84"/>
      <c r="T84"/>
      <c r="U84"/>
    </row>
    <row r="85" spans="4:21" x14ac:dyDescent="0.25">
      <c r="H85"/>
      <c r="I85"/>
      <c r="K85"/>
      <c r="L85"/>
      <c r="M85"/>
      <c r="N85"/>
      <c r="O85"/>
      <c r="P85"/>
      <c r="Q85"/>
      <c r="R85"/>
      <c r="S85"/>
      <c r="T85"/>
      <c r="U85"/>
    </row>
    <row r="86" spans="4:21" x14ac:dyDescent="0.25">
      <c r="H86"/>
      <c r="I86"/>
      <c r="K86"/>
      <c r="L86"/>
      <c r="M86"/>
      <c r="N86"/>
      <c r="O86"/>
      <c r="P86"/>
      <c r="Q86"/>
      <c r="R86"/>
      <c r="S86"/>
      <c r="T86"/>
      <c r="U86"/>
    </row>
    <row r="87" spans="4:21" x14ac:dyDescent="0.25">
      <c r="H87"/>
      <c r="I87"/>
      <c r="K87"/>
      <c r="L87"/>
      <c r="M87"/>
      <c r="N87"/>
      <c r="O87"/>
      <c r="P87"/>
      <c r="Q87"/>
      <c r="R87"/>
      <c r="S87"/>
      <c r="T87"/>
      <c r="U87"/>
    </row>
    <row r="88" spans="4:21" x14ac:dyDescent="0.25">
      <c r="H88"/>
      <c r="I88"/>
      <c r="K88"/>
      <c r="L88"/>
      <c r="M88"/>
      <c r="N88"/>
      <c r="O88"/>
      <c r="P88"/>
      <c r="Q88"/>
      <c r="R88"/>
      <c r="S88"/>
      <c r="T88"/>
      <c r="U88"/>
    </row>
    <row r="89" spans="4:21" x14ac:dyDescent="0.25">
      <c r="H89"/>
      <c r="I89"/>
      <c r="K89"/>
      <c r="L89"/>
      <c r="M89"/>
      <c r="N89"/>
      <c r="O89"/>
      <c r="P89"/>
      <c r="Q89"/>
      <c r="R89"/>
      <c r="S89"/>
      <c r="T89"/>
      <c r="U89"/>
    </row>
    <row r="90" spans="4:21" x14ac:dyDescent="0.25">
      <c r="H90"/>
      <c r="I90"/>
      <c r="K90"/>
      <c r="L90"/>
      <c r="M90"/>
      <c r="N90"/>
      <c r="O90"/>
      <c r="P90"/>
      <c r="Q90"/>
      <c r="R90"/>
      <c r="S90"/>
      <c r="T90"/>
      <c r="U90"/>
    </row>
    <row r="91" spans="4:21" x14ac:dyDescent="0.25">
      <c r="H91"/>
      <c r="I91"/>
      <c r="K91"/>
      <c r="L91"/>
      <c r="M91"/>
      <c r="N91"/>
      <c r="O91"/>
      <c r="P91"/>
      <c r="Q91"/>
      <c r="R91"/>
      <c r="S91"/>
      <c r="T91"/>
      <c r="U91"/>
    </row>
    <row r="92" spans="4:21" x14ac:dyDescent="0.25">
      <c r="H92"/>
      <c r="I92"/>
      <c r="K92"/>
      <c r="L92"/>
      <c r="M92"/>
      <c r="N92"/>
      <c r="O92"/>
      <c r="P92"/>
      <c r="Q92"/>
      <c r="R92"/>
      <c r="S92"/>
      <c r="T92"/>
      <c r="U92"/>
    </row>
  </sheetData>
  <mergeCells count="6">
    <mergeCell ref="B72:D72"/>
    <mergeCell ref="M2:N2"/>
    <mergeCell ref="O2:P2"/>
    <mergeCell ref="Q2:R2"/>
    <mergeCell ref="B55:C55"/>
    <mergeCell ref="B58:D58"/>
  </mergeCells>
  <dataValidations count="1">
    <dataValidation type="list" allowBlank="1" showInputMessage="1" showErrorMessage="1" sqref="J5:J51" xr:uid="{00000000-0002-0000-0600-000000000000}">
      <formula1>Mode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U92"/>
  <sheetViews>
    <sheetView topLeftCell="A43" workbookViewId="0">
      <selection activeCell="F64" sqref="F64:F65"/>
    </sheetView>
  </sheetViews>
  <sheetFormatPr baseColWidth="10" defaultColWidth="10.42578125" defaultRowHeight="15" x14ac:dyDescent="0.25"/>
  <cols>
    <col min="1" max="1" width="14.140625" style="99" bestFit="1" customWidth="1"/>
    <col min="2" max="2" width="14.85546875" style="19" customWidth="1"/>
    <col min="3" max="3" width="23.28515625" style="19" bestFit="1" customWidth="1"/>
    <col min="4" max="5" width="15" style="19" customWidth="1"/>
    <col min="6" max="6" width="15" style="28" customWidth="1"/>
    <col min="7" max="7" width="7.42578125" style="28" bestFit="1" customWidth="1"/>
    <col min="8" max="8" width="37" style="28" customWidth="1"/>
    <col min="9" max="9" width="9.85546875" style="8" customWidth="1"/>
    <col min="10" max="10" width="13.140625" customWidth="1"/>
    <col min="11" max="11" width="14.85546875" style="19" customWidth="1"/>
    <col min="12" max="12" width="17.85546875" style="28" customWidth="1"/>
    <col min="13" max="13" width="14.7109375" style="28" customWidth="1"/>
    <col min="14" max="16" width="14.42578125" style="28" customWidth="1"/>
    <col min="17" max="17" width="15.7109375" style="163" customWidth="1"/>
    <col min="18" max="18" width="15.7109375" style="28" customWidth="1"/>
    <col min="19" max="19" width="17.28515625" style="28" customWidth="1"/>
    <col min="20" max="20" width="14.42578125" style="28" customWidth="1"/>
    <col min="21" max="21" width="15.85546875" style="28" customWidth="1"/>
    <col min="22" max="22" width="10.42578125" customWidth="1"/>
  </cols>
  <sheetData>
    <row r="1" spans="1:21" ht="17.25" x14ac:dyDescent="0.3">
      <c r="A1" s="90" t="s">
        <v>0</v>
      </c>
      <c r="B1" s="1"/>
      <c r="C1" s="1">
        <v>2022</v>
      </c>
      <c r="D1" s="1"/>
      <c r="E1" s="1"/>
      <c r="F1" s="20"/>
      <c r="G1" s="20"/>
      <c r="H1" s="45" t="s">
        <v>1</v>
      </c>
      <c r="I1" s="54"/>
      <c r="J1" s="1"/>
      <c r="K1" s="73"/>
      <c r="L1" s="78"/>
      <c r="M1" s="106"/>
      <c r="N1" s="27"/>
      <c r="O1" s="27"/>
      <c r="P1" s="27"/>
      <c r="Q1" s="107"/>
      <c r="R1" s="27"/>
      <c r="S1" s="27"/>
      <c r="T1" s="27"/>
      <c r="U1" s="51" t="s">
        <v>2</v>
      </c>
    </row>
    <row r="2" spans="1:21" ht="17.25" x14ac:dyDescent="0.3">
      <c r="A2" s="91"/>
      <c r="B2" s="2"/>
      <c r="C2" s="15"/>
      <c r="D2" s="15"/>
      <c r="E2" s="15"/>
      <c r="F2" s="21"/>
      <c r="G2" s="21"/>
      <c r="H2" s="21"/>
      <c r="I2" s="55"/>
      <c r="J2" s="2"/>
      <c r="K2" s="2"/>
      <c r="L2" s="79"/>
      <c r="M2" s="310" t="s">
        <v>3</v>
      </c>
      <c r="N2" s="311"/>
      <c r="O2" s="310" t="s">
        <v>4</v>
      </c>
      <c r="P2" s="311"/>
      <c r="Q2" s="310" t="s">
        <v>31</v>
      </c>
      <c r="R2" s="311"/>
      <c r="S2" s="79"/>
      <c r="T2" s="79"/>
      <c r="U2" s="79"/>
    </row>
    <row r="3" spans="1:21" s="35" customFormat="1" ht="51.75" x14ac:dyDescent="0.25">
      <c r="A3" s="181" t="s">
        <v>5</v>
      </c>
      <c r="B3" s="182" t="s">
        <v>6</v>
      </c>
      <c r="C3" s="182" t="s">
        <v>28</v>
      </c>
      <c r="D3" s="182" t="s">
        <v>76</v>
      </c>
      <c r="E3" s="182" t="s">
        <v>7</v>
      </c>
      <c r="F3" s="182" t="s">
        <v>8</v>
      </c>
      <c r="G3" s="182" t="s">
        <v>39</v>
      </c>
      <c r="H3" s="182" t="s">
        <v>9</v>
      </c>
      <c r="I3" s="182" t="s">
        <v>10</v>
      </c>
      <c r="J3" s="183" t="s">
        <v>11</v>
      </c>
      <c r="K3" s="184" t="s">
        <v>12</v>
      </c>
      <c r="L3" s="182" t="s">
        <v>6</v>
      </c>
      <c r="M3" s="182" t="s">
        <v>30</v>
      </c>
      <c r="N3" s="185" t="s">
        <v>13</v>
      </c>
      <c r="O3" s="182" t="s">
        <v>14</v>
      </c>
      <c r="P3" s="182" t="s">
        <v>15</v>
      </c>
      <c r="Q3" s="186" t="s">
        <v>16</v>
      </c>
      <c r="R3" s="187" t="s">
        <v>17</v>
      </c>
      <c r="S3" s="188" t="s">
        <v>18</v>
      </c>
      <c r="T3" s="188" t="s">
        <v>19</v>
      </c>
      <c r="U3" s="182" t="s">
        <v>27</v>
      </c>
    </row>
    <row r="4" spans="1:21" x14ac:dyDescent="0.25">
      <c r="A4" s="192"/>
      <c r="B4" s="193"/>
      <c r="C4" s="194"/>
      <c r="D4" s="194"/>
      <c r="E4" s="195"/>
      <c r="F4" s="196"/>
      <c r="G4" s="196"/>
      <c r="H4" s="196"/>
      <c r="I4" s="197"/>
      <c r="J4" s="198"/>
      <c r="K4" s="193"/>
      <c r="L4" s="199"/>
      <c r="M4" s="196"/>
      <c r="N4" s="200"/>
      <c r="O4" s="201"/>
      <c r="P4" s="201"/>
      <c r="Q4" s="202"/>
      <c r="R4" s="203"/>
      <c r="S4" s="204"/>
      <c r="T4" s="205"/>
      <c r="U4" s="206"/>
    </row>
    <row r="5" spans="1:21" x14ac:dyDescent="0.25">
      <c r="A5" s="94"/>
      <c r="B5" s="207"/>
      <c r="C5" s="208"/>
      <c r="D5" s="208"/>
      <c r="E5" s="13"/>
      <c r="F5" s="14"/>
      <c r="G5" s="14"/>
      <c r="H5" s="209" t="s">
        <v>41</v>
      </c>
      <c r="I5" s="269" t="str">
        <f t="shared" ref="I5:I8" si="0">CONCATENATE(A5,"/",2025)</f>
        <v>/2025</v>
      </c>
      <c r="J5" s="210" t="s">
        <v>26</v>
      </c>
      <c r="K5" s="211"/>
      <c r="L5" s="62"/>
      <c r="M5" s="40"/>
      <c r="N5" s="116" t="str">
        <f>IF(M5="","",IF(E5&lt;&gt;"",M5-E5,M5-F5))</f>
        <v/>
      </c>
      <c r="O5" s="212"/>
      <c r="P5" s="212" t="str">
        <f>IF(O5="","",IF(E5&lt;&gt;"",O5-E5,O5-F5))</f>
        <v/>
      </c>
      <c r="Q5" s="111"/>
      <c r="R5" s="112"/>
      <c r="S5" s="213"/>
      <c r="T5" s="213"/>
      <c r="U5" s="189">
        <f t="shared" ref="U5:U8" si="1">IF(K5&lt;&gt;"","",C5)</f>
        <v>0</v>
      </c>
    </row>
    <row r="6" spans="1:21" x14ac:dyDescent="0.25">
      <c r="A6" s="94"/>
      <c r="B6" s="214"/>
      <c r="C6" s="215"/>
      <c r="D6" s="215"/>
      <c r="E6" s="13"/>
      <c r="F6" s="14"/>
      <c r="G6" s="14"/>
      <c r="H6" s="209" t="s">
        <v>41</v>
      </c>
      <c r="I6" s="269" t="str">
        <f t="shared" si="0"/>
        <v>/2025</v>
      </c>
      <c r="J6" s="210" t="s">
        <v>26</v>
      </c>
      <c r="K6" s="214"/>
      <c r="L6" s="62"/>
      <c r="M6" s="40"/>
      <c r="N6" s="216"/>
      <c r="O6" s="217"/>
      <c r="P6" s="217"/>
      <c r="Q6" s="111"/>
      <c r="R6" s="218"/>
      <c r="S6" s="219"/>
      <c r="T6" s="219"/>
      <c r="U6" s="189">
        <f t="shared" si="1"/>
        <v>0</v>
      </c>
    </row>
    <row r="7" spans="1:21" x14ac:dyDescent="0.25">
      <c r="A7" s="94"/>
      <c r="B7" s="214"/>
      <c r="C7" s="215"/>
      <c r="D7" s="215"/>
      <c r="E7" s="13"/>
      <c r="F7" s="14"/>
      <c r="G7" s="14"/>
      <c r="H7" s="209" t="s">
        <v>41</v>
      </c>
      <c r="I7" s="269" t="str">
        <f t="shared" si="0"/>
        <v>/2025</v>
      </c>
      <c r="J7" s="210" t="s">
        <v>26</v>
      </c>
      <c r="K7" s="214"/>
      <c r="L7" s="62"/>
      <c r="M7" s="40"/>
      <c r="N7" s="216"/>
      <c r="O7" s="217"/>
      <c r="P7" s="217"/>
      <c r="Q7" s="111"/>
      <c r="R7" s="218"/>
      <c r="S7" s="219"/>
      <c r="T7" s="219"/>
      <c r="U7" s="189">
        <f t="shared" si="1"/>
        <v>0</v>
      </c>
    </row>
    <row r="8" spans="1:21" x14ac:dyDescent="0.25">
      <c r="A8" s="94"/>
      <c r="B8" s="214"/>
      <c r="C8" s="215"/>
      <c r="D8" s="215"/>
      <c r="E8" s="13"/>
      <c r="F8" s="14"/>
      <c r="G8" s="14"/>
      <c r="H8" s="209" t="s">
        <v>41</v>
      </c>
      <c r="I8" s="269" t="str">
        <f t="shared" si="0"/>
        <v>/2025</v>
      </c>
      <c r="J8" s="210" t="s">
        <v>26</v>
      </c>
      <c r="K8" s="214"/>
      <c r="L8" s="62"/>
      <c r="M8" s="40"/>
      <c r="N8" s="216"/>
      <c r="O8" s="217"/>
      <c r="P8" s="217"/>
      <c r="Q8" s="111"/>
      <c r="R8" s="218"/>
      <c r="S8" s="219"/>
      <c r="T8" s="219"/>
      <c r="U8" s="189">
        <f t="shared" si="1"/>
        <v>0</v>
      </c>
    </row>
    <row r="9" spans="1:21" x14ac:dyDescent="0.25">
      <c r="A9" s="95"/>
      <c r="B9" s="220"/>
      <c r="C9" s="221"/>
      <c r="D9" s="221"/>
      <c r="E9" s="172"/>
      <c r="F9" s="173"/>
      <c r="G9" s="173"/>
      <c r="H9" s="222"/>
      <c r="I9" s="223"/>
      <c r="J9" s="223"/>
      <c r="K9" s="220"/>
      <c r="L9" s="224"/>
      <c r="M9" s="36"/>
      <c r="N9" s="225"/>
      <c r="O9" s="226"/>
      <c r="P9" s="226"/>
      <c r="Q9" s="120"/>
      <c r="R9" s="227"/>
      <c r="S9" s="228"/>
      <c r="T9" s="228"/>
      <c r="U9" s="189"/>
    </row>
    <row r="10" spans="1:21" x14ac:dyDescent="0.25">
      <c r="A10" s="229"/>
      <c r="B10" s="230"/>
      <c r="C10" s="231"/>
      <c r="D10" s="231"/>
      <c r="E10" s="270" t="s">
        <v>73</v>
      </c>
      <c r="F10" s="271">
        <f>SUM(F5:F9)</f>
        <v>0</v>
      </c>
      <c r="G10" s="271">
        <f>SUM(G5:G9)</f>
        <v>0</v>
      </c>
      <c r="H10" s="232"/>
      <c r="I10" s="233"/>
      <c r="J10" s="233"/>
      <c r="K10" s="230"/>
      <c r="L10" s="234"/>
      <c r="M10" s="235"/>
      <c r="N10" s="236"/>
      <c r="O10" s="237"/>
      <c r="P10" s="237"/>
      <c r="Q10" s="238"/>
      <c r="R10" s="239"/>
      <c r="S10" s="240"/>
      <c r="T10" s="240"/>
      <c r="U10" s="241"/>
    </row>
    <row r="11" spans="1:21" x14ac:dyDescent="0.25">
      <c r="A11" s="242"/>
      <c r="B11" s="243"/>
      <c r="C11" s="244"/>
      <c r="D11" s="244"/>
      <c r="E11" s="174"/>
      <c r="F11" s="175"/>
      <c r="G11" s="175"/>
      <c r="H11" s="245"/>
      <c r="I11" s="246"/>
      <c r="J11" s="246"/>
      <c r="K11" s="243"/>
      <c r="L11" s="247"/>
      <c r="M11" s="248"/>
      <c r="N11" s="249"/>
      <c r="O11" s="250"/>
      <c r="P11" s="250"/>
      <c r="Q11" s="251"/>
      <c r="R11" s="252"/>
      <c r="S11" s="253"/>
      <c r="T11" s="253"/>
      <c r="U11" s="189"/>
    </row>
    <row r="12" spans="1:21" x14ac:dyDescent="0.25">
      <c r="A12" s="95"/>
      <c r="B12" s="220"/>
      <c r="C12" s="221"/>
      <c r="D12" s="221"/>
      <c r="E12" s="172"/>
      <c r="F12" s="173"/>
      <c r="G12" s="173"/>
      <c r="H12" s="209" t="s">
        <v>41</v>
      </c>
      <c r="I12" s="269" t="str">
        <f t="shared" ref="I12:I17" si="2">CONCATENATE(A12,"/",2025)</f>
        <v>/2025</v>
      </c>
      <c r="J12" s="223" t="s">
        <v>26</v>
      </c>
      <c r="K12" s="220"/>
      <c r="L12" s="224"/>
      <c r="M12" s="36"/>
      <c r="N12" s="225"/>
      <c r="O12" s="226"/>
      <c r="P12" s="226"/>
      <c r="Q12" s="120"/>
      <c r="R12" s="227"/>
      <c r="S12" s="228"/>
      <c r="T12" s="228"/>
      <c r="U12" s="189">
        <f t="shared" ref="U12:U17" si="3">IF(K12&lt;&gt;"","",C12)</f>
        <v>0</v>
      </c>
    </row>
    <row r="13" spans="1:21" x14ac:dyDescent="0.25">
      <c r="A13" s="95"/>
      <c r="B13" s="220"/>
      <c r="C13" s="221"/>
      <c r="D13" s="221"/>
      <c r="E13" s="172"/>
      <c r="F13" s="173"/>
      <c r="G13" s="173"/>
      <c r="H13" s="209" t="s">
        <v>41</v>
      </c>
      <c r="I13" s="269" t="str">
        <f t="shared" si="2"/>
        <v>/2025</v>
      </c>
      <c r="J13" s="223" t="s">
        <v>26</v>
      </c>
      <c r="K13" s="220"/>
      <c r="L13" s="224"/>
      <c r="M13" s="36"/>
      <c r="N13" s="225"/>
      <c r="O13" s="226"/>
      <c r="P13" s="226"/>
      <c r="Q13" s="120"/>
      <c r="R13" s="227"/>
      <c r="S13" s="228"/>
      <c r="T13" s="228"/>
      <c r="U13" s="189">
        <f t="shared" si="3"/>
        <v>0</v>
      </c>
    </row>
    <row r="14" spans="1:21" x14ac:dyDescent="0.25">
      <c r="A14" s="95"/>
      <c r="B14" s="220"/>
      <c r="C14" s="221"/>
      <c r="D14" s="221"/>
      <c r="E14" s="172"/>
      <c r="F14" s="173"/>
      <c r="G14" s="173"/>
      <c r="H14" s="209" t="s">
        <v>41</v>
      </c>
      <c r="I14" s="269" t="str">
        <f t="shared" si="2"/>
        <v>/2025</v>
      </c>
      <c r="J14" s="223" t="s">
        <v>26</v>
      </c>
      <c r="K14" s="220"/>
      <c r="L14" s="224"/>
      <c r="M14" s="36"/>
      <c r="N14" s="225"/>
      <c r="O14" s="226"/>
      <c r="P14" s="226"/>
      <c r="Q14" s="120"/>
      <c r="R14" s="227"/>
      <c r="S14" s="228"/>
      <c r="T14" s="228"/>
      <c r="U14" s="189">
        <f t="shared" si="3"/>
        <v>0</v>
      </c>
    </row>
    <row r="15" spans="1:21" x14ac:dyDescent="0.25">
      <c r="A15" s="95"/>
      <c r="B15" s="220"/>
      <c r="C15" s="221"/>
      <c r="D15" s="221"/>
      <c r="E15" s="172"/>
      <c r="F15" s="173"/>
      <c r="G15" s="173"/>
      <c r="H15" s="209" t="s">
        <v>41</v>
      </c>
      <c r="I15" s="269" t="str">
        <f t="shared" si="2"/>
        <v>/2025</v>
      </c>
      <c r="J15" s="223" t="s">
        <v>26</v>
      </c>
      <c r="K15" s="220"/>
      <c r="L15" s="224"/>
      <c r="M15" s="36"/>
      <c r="N15" s="225"/>
      <c r="O15" s="226"/>
      <c r="P15" s="226"/>
      <c r="Q15" s="120"/>
      <c r="R15" s="227"/>
      <c r="S15" s="228"/>
      <c r="T15" s="228"/>
      <c r="U15" s="189">
        <f t="shared" si="3"/>
        <v>0</v>
      </c>
    </row>
    <row r="16" spans="1:21" x14ac:dyDescent="0.25">
      <c r="A16" s="95"/>
      <c r="B16" s="220"/>
      <c r="C16" s="221"/>
      <c r="D16" s="221"/>
      <c r="E16" s="172"/>
      <c r="F16" s="173"/>
      <c r="G16" s="173"/>
      <c r="H16" s="209" t="s">
        <v>41</v>
      </c>
      <c r="I16" s="269" t="str">
        <f t="shared" si="2"/>
        <v>/2025</v>
      </c>
      <c r="J16" s="223" t="s">
        <v>26</v>
      </c>
      <c r="K16" s="220"/>
      <c r="L16" s="224"/>
      <c r="M16" s="36"/>
      <c r="N16" s="225"/>
      <c r="O16" s="226"/>
      <c r="P16" s="226"/>
      <c r="Q16" s="120"/>
      <c r="R16" s="227"/>
      <c r="S16" s="228"/>
      <c r="T16" s="228"/>
      <c r="U16" s="189">
        <f t="shared" si="3"/>
        <v>0</v>
      </c>
    </row>
    <row r="17" spans="1:21" x14ac:dyDescent="0.25">
      <c r="A17" s="95"/>
      <c r="B17" s="220"/>
      <c r="C17" s="221"/>
      <c r="D17" s="221"/>
      <c r="E17" s="172"/>
      <c r="F17" s="173"/>
      <c r="G17" s="173"/>
      <c r="H17" s="209" t="s">
        <v>41</v>
      </c>
      <c r="I17" s="269" t="str">
        <f t="shared" si="2"/>
        <v>/2025</v>
      </c>
      <c r="J17" s="223" t="s">
        <v>26</v>
      </c>
      <c r="K17" s="220"/>
      <c r="L17" s="224"/>
      <c r="M17" s="36"/>
      <c r="N17" s="225"/>
      <c r="O17" s="226"/>
      <c r="P17" s="226"/>
      <c r="Q17" s="120"/>
      <c r="R17" s="227"/>
      <c r="S17" s="228"/>
      <c r="T17" s="228"/>
      <c r="U17" s="189">
        <f t="shared" si="3"/>
        <v>0</v>
      </c>
    </row>
    <row r="18" spans="1:21" x14ac:dyDescent="0.25">
      <c r="A18" s="95"/>
      <c r="B18" s="220"/>
      <c r="C18" s="221"/>
      <c r="D18" s="221"/>
      <c r="E18" s="172"/>
      <c r="F18" s="173"/>
      <c r="G18" s="173"/>
      <c r="H18" s="209"/>
      <c r="I18" s="269"/>
      <c r="J18" s="223"/>
      <c r="K18" s="220"/>
      <c r="L18" s="224"/>
      <c r="M18" s="36"/>
      <c r="N18" s="225"/>
      <c r="O18" s="226"/>
      <c r="P18" s="226"/>
      <c r="Q18" s="120"/>
      <c r="R18" s="227"/>
      <c r="S18" s="228"/>
      <c r="T18" s="228"/>
      <c r="U18" s="189"/>
    </row>
    <row r="19" spans="1:21" x14ac:dyDescent="0.25">
      <c r="A19" s="229"/>
      <c r="B19" s="230"/>
      <c r="C19" s="231"/>
      <c r="D19" s="231"/>
      <c r="E19" s="270" t="s">
        <v>73</v>
      </c>
      <c r="F19" s="271">
        <f>SUM(F12:F18)</f>
        <v>0</v>
      </c>
      <c r="G19" s="271">
        <f>SUM(G12:G18)</f>
        <v>0</v>
      </c>
      <c r="H19" s="232"/>
      <c r="I19" s="233"/>
      <c r="J19" s="233"/>
      <c r="K19" s="230"/>
      <c r="L19" s="234"/>
      <c r="M19" s="235"/>
      <c r="N19" s="236"/>
      <c r="O19" s="237"/>
      <c r="P19" s="237"/>
      <c r="Q19" s="238"/>
      <c r="R19" s="239"/>
      <c r="S19" s="240"/>
      <c r="T19" s="240"/>
      <c r="U19" s="241"/>
    </row>
    <row r="20" spans="1:21" x14ac:dyDescent="0.25">
      <c r="A20" s="95"/>
      <c r="B20" s="220"/>
      <c r="C20" s="221"/>
      <c r="D20" s="221"/>
      <c r="E20" s="172"/>
      <c r="F20" s="173"/>
      <c r="G20" s="173"/>
      <c r="H20" s="209"/>
      <c r="I20" s="269"/>
      <c r="J20" s="223"/>
      <c r="K20" s="220"/>
      <c r="L20" s="224"/>
      <c r="M20" s="36"/>
      <c r="N20" s="225"/>
      <c r="O20" s="226"/>
      <c r="P20" s="226"/>
      <c r="Q20" s="120"/>
      <c r="R20" s="227"/>
      <c r="S20" s="228"/>
      <c r="T20" s="228"/>
      <c r="U20" s="189"/>
    </row>
    <row r="21" spans="1:21" x14ac:dyDescent="0.25">
      <c r="A21" s="95"/>
      <c r="B21" s="220"/>
      <c r="C21" s="221"/>
      <c r="D21" s="221"/>
      <c r="E21" s="172"/>
      <c r="F21" s="173"/>
      <c r="G21" s="173"/>
      <c r="H21" s="209" t="s">
        <v>41</v>
      </c>
      <c r="I21" s="269" t="str">
        <f t="shared" ref="I21:I47" si="4">CONCATENATE(A21,"/",2025)</f>
        <v>/2025</v>
      </c>
      <c r="J21" s="223" t="s">
        <v>26</v>
      </c>
      <c r="K21" s="220"/>
      <c r="L21" s="224"/>
      <c r="M21" s="36"/>
      <c r="N21" s="225"/>
      <c r="O21" s="226"/>
      <c r="P21" s="226"/>
      <c r="Q21" s="120"/>
      <c r="R21" s="227"/>
      <c r="S21" s="228"/>
      <c r="T21" s="228"/>
      <c r="U21" s="189">
        <f t="shared" ref="U21:U24" si="5">IF(K21&lt;&gt;"","",C21)</f>
        <v>0</v>
      </c>
    </row>
    <row r="22" spans="1:21" x14ac:dyDescent="0.25">
      <c r="A22" s="95"/>
      <c r="B22" s="220"/>
      <c r="C22" s="221"/>
      <c r="D22" s="221"/>
      <c r="E22" s="172"/>
      <c r="F22" s="173"/>
      <c r="G22" s="173"/>
      <c r="H22" s="209" t="s">
        <v>41</v>
      </c>
      <c r="I22" s="269" t="str">
        <f t="shared" si="4"/>
        <v>/2025</v>
      </c>
      <c r="J22" s="223" t="s">
        <v>26</v>
      </c>
      <c r="K22" s="220"/>
      <c r="L22" s="224"/>
      <c r="M22" s="36"/>
      <c r="N22" s="225"/>
      <c r="O22" s="226"/>
      <c r="P22" s="226"/>
      <c r="Q22" s="120"/>
      <c r="R22" s="227"/>
      <c r="S22" s="228"/>
      <c r="T22" s="228"/>
      <c r="U22" s="189">
        <f t="shared" si="5"/>
        <v>0</v>
      </c>
    </row>
    <row r="23" spans="1:21" x14ac:dyDescent="0.25">
      <c r="A23" s="95"/>
      <c r="B23" s="220"/>
      <c r="C23" s="221"/>
      <c r="D23" s="221"/>
      <c r="E23" s="172"/>
      <c r="F23" s="173"/>
      <c r="G23" s="173"/>
      <c r="H23" s="209" t="s">
        <v>41</v>
      </c>
      <c r="I23" s="269" t="str">
        <f t="shared" si="4"/>
        <v>/2025</v>
      </c>
      <c r="J23" s="223" t="s">
        <v>26</v>
      </c>
      <c r="K23" s="220"/>
      <c r="L23" s="224"/>
      <c r="M23" s="36"/>
      <c r="N23" s="225"/>
      <c r="O23" s="226"/>
      <c r="P23" s="226"/>
      <c r="Q23" s="120"/>
      <c r="R23" s="227"/>
      <c r="S23" s="228"/>
      <c r="T23" s="228"/>
      <c r="U23" s="189">
        <f t="shared" si="5"/>
        <v>0</v>
      </c>
    </row>
    <row r="24" spans="1:21" x14ac:dyDescent="0.25">
      <c r="A24" s="95"/>
      <c r="B24" s="220"/>
      <c r="C24" s="221"/>
      <c r="D24" s="221"/>
      <c r="E24" s="172"/>
      <c r="F24" s="173"/>
      <c r="G24" s="173"/>
      <c r="H24" s="209" t="s">
        <v>41</v>
      </c>
      <c r="I24" s="269" t="str">
        <f t="shared" si="4"/>
        <v>/2025</v>
      </c>
      <c r="J24" s="223" t="s">
        <v>26</v>
      </c>
      <c r="K24" s="220"/>
      <c r="L24" s="224"/>
      <c r="M24" s="36"/>
      <c r="N24" s="225"/>
      <c r="O24" s="226"/>
      <c r="P24" s="226"/>
      <c r="Q24" s="120"/>
      <c r="R24" s="227"/>
      <c r="S24" s="228"/>
      <c r="T24" s="228"/>
      <c r="U24" s="189">
        <f t="shared" si="5"/>
        <v>0</v>
      </c>
    </row>
    <row r="25" spans="1:21" x14ac:dyDescent="0.25">
      <c r="A25" s="95"/>
      <c r="B25" s="220"/>
      <c r="C25" s="221"/>
      <c r="D25" s="221"/>
      <c r="E25" s="172"/>
      <c r="F25" s="173"/>
      <c r="G25" s="173"/>
      <c r="H25" s="222"/>
      <c r="I25" s="269"/>
      <c r="J25" s="223"/>
      <c r="K25" s="220"/>
      <c r="L25" s="224"/>
      <c r="M25" s="36"/>
      <c r="N25" s="225"/>
      <c r="O25" s="226"/>
      <c r="P25" s="226"/>
      <c r="Q25" s="120"/>
      <c r="R25" s="227"/>
      <c r="S25" s="228"/>
      <c r="T25" s="228"/>
      <c r="U25" s="189"/>
    </row>
    <row r="26" spans="1:21" x14ac:dyDescent="0.25">
      <c r="A26" s="229"/>
      <c r="B26" s="230"/>
      <c r="C26" s="231"/>
      <c r="D26" s="231"/>
      <c r="E26" s="270" t="s">
        <v>73</v>
      </c>
      <c r="F26" s="271">
        <f>SUM(F21:F25)</f>
        <v>0</v>
      </c>
      <c r="G26" s="271">
        <f>SUM(G21:G25)</f>
        <v>0</v>
      </c>
      <c r="H26" s="232"/>
      <c r="I26" s="233"/>
      <c r="J26" s="233"/>
      <c r="K26" s="230"/>
      <c r="L26" s="234"/>
      <c r="M26" s="235"/>
      <c r="N26" s="236"/>
      <c r="O26" s="237"/>
      <c r="P26" s="237"/>
      <c r="Q26" s="238"/>
      <c r="R26" s="239"/>
      <c r="S26" s="240"/>
      <c r="T26" s="240"/>
      <c r="U26" s="241"/>
    </row>
    <row r="27" spans="1:21" x14ac:dyDescent="0.25">
      <c r="A27" s="95"/>
      <c r="B27" s="220"/>
      <c r="C27" s="221"/>
      <c r="D27" s="221"/>
      <c r="E27" s="172"/>
      <c r="F27" s="173"/>
      <c r="G27" s="173"/>
      <c r="H27" s="222"/>
      <c r="I27" s="269"/>
      <c r="J27" s="223"/>
      <c r="K27" s="220"/>
      <c r="L27" s="224"/>
      <c r="M27" s="36"/>
      <c r="N27" s="225"/>
      <c r="O27" s="226"/>
      <c r="P27" s="226"/>
      <c r="Q27" s="120"/>
      <c r="R27" s="227"/>
      <c r="S27" s="228"/>
      <c r="T27" s="228"/>
      <c r="U27" s="189"/>
    </row>
    <row r="28" spans="1:21" x14ac:dyDescent="0.25">
      <c r="A28" s="95"/>
      <c r="B28" s="220"/>
      <c r="C28" s="221"/>
      <c r="D28" s="221"/>
      <c r="E28" s="172"/>
      <c r="F28" s="173"/>
      <c r="G28" s="173"/>
      <c r="H28" s="222" t="s">
        <v>71</v>
      </c>
      <c r="I28" s="269" t="str">
        <f t="shared" ref="I28" si="6">CONCATENATE(A28,"/",2025)</f>
        <v>/2025</v>
      </c>
      <c r="J28" s="223" t="s">
        <v>26</v>
      </c>
      <c r="K28" s="220"/>
      <c r="L28" s="224"/>
      <c r="M28" s="36"/>
      <c r="N28" s="225"/>
      <c r="O28" s="273"/>
      <c r="P28" s="272"/>
      <c r="Q28" s="120"/>
      <c r="R28" s="227"/>
      <c r="S28" s="228"/>
      <c r="T28" s="228"/>
      <c r="U28" s="189">
        <f t="shared" ref="U28" si="7">IF(K28&lt;&gt;"","",C28)</f>
        <v>0</v>
      </c>
    </row>
    <row r="29" spans="1:21" x14ac:dyDescent="0.25">
      <c r="A29" s="95"/>
      <c r="B29" s="220"/>
      <c r="C29" s="221"/>
      <c r="D29" s="221"/>
      <c r="E29" s="172"/>
      <c r="F29" s="173"/>
      <c r="G29" s="173"/>
      <c r="H29" s="222"/>
      <c r="I29" s="269"/>
      <c r="J29" s="223"/>
      <c r="K29" s="220"/>
      <c r="L29" s="224"/>
      <c r="M29" s="36"/>
      <c r="N29" s="225"/>
      <c r="O29" s="226"/>
      <c r="P29" s="226"/>
      <c r="Q29" s="120"/>
      <c r="R29" s="227"/>
      <c r="S29" s="228"/>
      <c r="T29" s="228"/>
      <c r="U29" s="189"/>
    </row>
    <row r="30" spans="1:21" x14ac:dyDescent="0.25">
      <c r="A30" s="229"/>
      <c r="B30" s="230"/>
      <c r="C30" s="231"/>
      <c r="D30" s="231"/>
      <c r="E30" s="270" t="s">
        <v>73</v>
      </c>
      <c r="F30" s="271">
        <f>SUM(F28:F29)</f>
        <v>0</v>
      </c>
      <c r="G30" s="271">
        <f>SUM(G28:G29)</f>
        <v>0</v>
      </c>
      <c r="H30" s="232"/>
      <c r="I30" s="233"/>
      <c r="J30" s="233"/>
      <c r="K30" s="230"/>
      <c r="L30" s="234"/>
      <c r="M30" s="235"/>
      <c r="N30" s="236"/>
      <c r="O30" s="237"/>
      <c r="P30" s="237"/>
      <c r="Q30" s="238"/>
      <c r="R30" s="239"/>
      <c r="S30" s="240"/>
      <c r="T30" s="240"/>
      <c r="U30" s="241"/>
    </row>
    <row r="31" spans="1:21" x14ac:dyDescent="0.25">
      <c r="A31" s="95"/>
      <c r="B31" s="220"/>
      <c r="C31" s="221"/>
      <c r="D31" s="221"/>
      <c r="E31" s="172"/>
      <c r="F31" s="173"/>
      <c r="G31" s="173"/>
      <c r="H31" s="222"/>
      <c r="I31" s="269"/>
      <c r="J31" s="223"/>
      <c r="K31" s="220"/>
      <c r="L31" s="224"/>
      <c r="M31" s="36"/>
      <c r="N31" s="225"/>
      <c r="O31" s="226"/>
      <c r="P31" s="226"/>
      <c r="Q31" s="120"/>
      <c r="R31" s="227"/>
      <c r="S31" s="228"/>
      <c r="T31" s="228"/>
      <c r="U31" s="189"/>
    </row>
    <row r="32" spans="1:21" x14ac:dyDescent="0.25">
      <c r="A32" s="95"/>
      <c r="B32" s="220"/>
      <c r="C32" s="221"/>
      <c r="D32" s="221"/>
      <c r="E32" s="172"/>
      <c r="F32" s="173"/>
      <c r="G32" s="173"/>
      <c r="H32" s="222" t="s">
        <v>71</v>
      </c>
      <c r="I32" s="269" t="str">
        <f t="shared" si="4"/>
        <v>/2025</v>
      </c>
      <c r="J32" s="223" t="s">
        <v>26</v>
      </c>
      <c r="K32" s="220"/>
      <c r="L32" s="224"/>
      <c r="M32" s="36"/>
      <c r="N32" s="225"/>
      <c r="O32" s="273"/>
      <c r="P32" s="272"/>
      <c r="Q32" s="120"/>
      <c r="R32" s="227"/>
      <c r="S32" s="228"/>
      <c r="T32" s="228"/>
      <c r="U32" s="189">
        <f t="shared" ref="U32" si="8">IF(K32&lt;&gt;"","",C32)</f>
        <v>0</v>
      </c>
    </row>
    <row r="33" spans="1:21" x14ac:dyDescent="0.25">
      <c r="A33" s="95"/>
      <c r="B33" s="220"/>
      <c r="C33" s="221"/>
      <c r="D33" s="221"/>
      <c r="E33" s="172"/>
      <c r="F33" s="173"/>
      <c r="G33" s="173"/>
      <c r="H33" s="222"/>
      <c r="I33" s="269"/>
      <c r="J33" s="223"/>
      <c r="K33" s="220"/>
      <c r="L33" s="224"/>
      <c r="M33" s="36"/>
      <c r="N33" s="225"/>
      <c r="O33" s="226"/>
      <c r="P33" s="226"/>
      <c r="Q33" s="120"/>
      <c r="R33" s="227"/>
      <c r="S33" s="228"/>
      <c r="T33" s="228"/>
      <c r="U33" s="189"/>
    </row>
    <row r="34" spans="1:21" x14ac:dyDescent="0.25">
      <c r="A34" s="229"/>
      <c r="B34" s="230"/>
      <c r="C34" s="231"/>
      <c r="D34" s="231"/>
      <c r="E34" s="270" t="s">
        <v>73</v>
      </c>
      <c r="F34" s="271">
        <f>SUM(F32:F33)</f>
        <v>0</v>
      </c>
      <c r="G34" s="271">
        <f>SUM(G32:G33)</f>
        <v>0</v>
      </c>
      <c r="H34" s="232"/>
      <c r="I34" s="233"/>
      <c r="J34" s="233"/>
      <c r="K34" s="230"/>
      <c r="L34" s="234"/>
      <c r="M34" s="235"/>
      <c r="N34" s="236"/>
      <c r="O34" s="237"/>
      <c r="P34" s="237"/>
      <c r="Q34" s="238"/>
      <c r="R34" s="239"/>
      <c r="S34" s="240"/>
      <c r="T34" s="240"/>
      <c r="U34" s="241"/>
    </row>
    <row r="35" spans="1:21" x14ac:dyDescent="0.25">
      <c r="A35" s="95"/>
      <c r="B35" s="220"/>
      <c r="C35" s="221"/>
      <c r="D35" s="221"/>
      <c r="E35" s="172"/>
      <c r="F35" s="173"/>
      <c r="G35" s="173"/>
      <c r="H35" s="222"/>
      <c r="I35" s="269"/>
      <c r="J35" s="223"/>
      <c r="K35" s="220"/>
      <c r="L35" s="224"/>
      <c r="M35" s="36"/>
      <c r="N35" s="225"/>
      <c r="O35" s="226"/>
      <c r="P35" s="226"/>
      <c r="Q35" s="120"/>
      <c r="R35" s="227"/>
      <c r="S35" s="228"/>
      <c r="T35" s="228"/>
      <c r="U35" s="189"/>
    </row>
    <row r="36" spans="1:21" x14ac:dyDescent="0.25">
      <c r="A36" s="95"/>
      <c r="B36" s="220"/>
      <c r="C36" s="221"/>
      <c r="D36" s="221"/>
      <c r="E36" s="172"/>
      <c r="F36" s="173"/>
      <c r="G36" s="173"/>
      <c r="H36" s="209" t="s">
        <v>41</v>
      </c>
      <c r="I36" s="269" t="str">
        <f>CONCATENATE(A36,"/",2025)</f>
        <v>/2025</v>
      </c>
      <c r="J36" s="223" t="s">
        <v>26</v>
      </c>
      <c r="K36" s="220"/>
      <c r="L36" s="224"/>
      <c r="M36" s="36"/>
      <c r="N36" s="225"/>
      <c r="O36" s="226"/>
      <c r="P36" s="226"/>
      <c r="Q36" s="120"/>
      <c r="R36" s="227"/>
      <c r="S36" s="228"/>
      <c r="T36" s="228"/>
      <c r="U36" s="189">
        <f t="shared" ref="U36:U47" si="9">IF(K36&lt;&gt;"","",C36)</f>
        <v>0</v>
      </c>
    </row>
    <row r="37" spans="1:21" x14ac:dyDescent="0.25">
      <c r="A37" s="95"/>
      <c r="B37" s="220"/>
      <c r="C37" s="221"/>
      <c r="D37" s="221"/>
      <c r="E37" s="172"/>
      <c r="F37" s="173"/>
      <c r="G37" s="173"/>
      <c r="H37" s="209" t="s">
        <v>41</v>
      </c>
      <c r="I37" s="269" t="str">
        <f>CONCATENATE(A37,"/",2025)</f>
        <v>/2025</v>
      </c>
      <c r="J37" s="223" t="s">
        <v>26</v>
      </c>
      <c r="K37" s="220"/>
      <c r="L37" s="224"/>
      <c r="M37" s="36"/>
      <c r="N37" s="225"/>
      <c r="O37" s="226"/>
      <c r="P37" s="226"/>
      <c r="Q37" s="120"/>
      <c r="R37" s="227"/>
      <c r="S37" s="228"/>
      <c r="T37" s="228"/>
      <c r="U37" s="189">
        <f t="shared" si="9"/>
        <v>0</v>
      </c>
    </row>
    <row r="38" spans="1:21" x14ac:dyDescent="0.25">
      <c r="A38" s="95"/>
      <c r="B38" s="220"/>
      <c r="C38" s="221"/>
      <c r="D38" s="221"/>
      <c r="E38" s="172"/>
      <c r="F38" s="173"/>
      <c r="G38" s="173"/>
      <c r="H38" s="209" t="s">
        <v>41</v>
      </c>
      <c r="I38" s="269" t="str">
        <f>CONCATENATE(A38,"/",2025)</f>
        <v>/2025</v>
      </c>
      <c r="J38" s="223" t="s">
        <v>26</v>
      </c>
      <c r="K38" s="220"/>
      <c r="L38" s="224"/>
      <c r="M38" s="36"/>
      <c r="N38" s="225"/>
      <c r="O38" s="226"/>
      <c r="P38" s="226"/>
      <c r="Q38" s="120"/>
      <c r="R38" s="227"/>
      <c r="S38" s="228"/>
      <c r="T38" s="228"/>
      <c r="U38" s="189">
        <f t="shared" si="9"/>
        <v>0</v>
      </c>
    </row>
    <row r="39" spans="1:21" x14ac:dyDescent="0.25">
      <c r="A39" s="95"/>
      <c r="B39" s="220"/>
      <c r="C39" s="221"/>
      <c r="D39" s="221"/>
      <c r="E39" s="172"/>
      <c r="F39" s="173"/>
      <c r="G39" s="173"/>
      <c r="H39" s="209" t="s">
        <v>41</v>
      </c>
      <c r="I39" s="269" t="str">
        <f>CONCATENATE(A39,"/",2025)</f>
        <v>/2025</v>
      </c>
      <c r="J39" s="223" t="s">
        <v>26</v>
      </c>
      <c r="K39" s="220"/>
      <c r="L39" s="224"/>
      <c r="M39" s="36"/>
      <c r="N39" s="225"/>
      <c r="O39" s="226"/>
      <c r="P39" s="226"/>
      <c r="Q39" s="120"/>
      <c r="R39" s="227"/>
      <c r="S39" s="228"/>
      <c r="T39" s="228"/>
      <c r="U39" s="189">
        <f t="shared" si="9"/>
        <v>0</v>
      </c>
    </row>
    <row r="40" spans="1:21" x14ac:dyDescent="0.25">
      <c r="A40" s="95"/>
      <c r="B40" s="220"/>
      <c r="C40" s="221"/>
      <c r="D40" s="221"/>
      <c r="E40" s="172"/>
      <c r="F40" s="173"/>
      <c r="G40" s="173"/>
      <c r="H40" s="209" t="s">
        <v>41</v>
      </c>
      <c r="I40" s="269" t="str">
        <f>CONCATENATE(A40,"/",2025)</f>
        <v>/2025</v>
      </c>
      <c r="J40" s="223" t="s">
        <v>26</v>
      </c>
      <c r="K40" s="220"/>
      <c r="L40" s="224"/>
      <c r="M40" s="36"/>
      <c r="N40" s="225"/>
      <c r="O40" s="226"/>
      <c r="P40" s="226"/>
      <c r="Q40" s="120"/>
      <c r="R40" s="227"/>
      <c r="S40" s="228"/>
      <c r="T40" s="228"/>
      <c r="U40" s="189">
        <f t="shared" si="9"/>
        <v>0</v>
      </c>
    </row>
    <row r="41" spans="1:21" x14ac:dyDescent="0.25">
      <c r="A41" s="95"/>
      <c r="B41" s="220"/>
      <c r="C41" s="221"/>
      <c r="D41" s="221"/>
      <c r="E41" s="172"/>
      <c r="F41" s="173"/>
      <c r="G41" s="173"/>
      <c r="H41" s="209" t="s">
        <v>41</v>
      </c>
      <c r="I41" s="269" t="str">
        <f t="shared" si="4"/>
        <v>/2025</v>
      </c>
      <c r="J41" s="223" t="s">
        <v>26</v>
      </c>
      <c r="K41" s="220"/>
      <c r="L41" s="224"/>
      <c r="M41" s="36"/>
      <c r="N41" s="225"/>
      <c r="O41" s="226"/>
      <c r="P41" s="226"/>
      <c r="Q41" s="120"/>
      <c r="R41" s="227"/>
      <c r="S41" s="228"/>
      <c r="T41" s="228"/>
      <c r="U41" s="189">
        <f t="shared" si="9"/>
        <v>0</v>
      </c>
    </row>
    <row r="42" spans="1:21" x14ac:dyDescent="0.25">
      <c r="A42" s="95"/>
      <c r="B42" s="220"/>
      <c r="C42" s="221"/>
      <c r="D42" s="221"/>
      <c r="E42" s="172"/>
      <c r="F42" s="173"/>
      <c r="G42" s="173"/>
      <c r="H42" s="209" t="s">
        <v>41</v>
      </c>
      <c r="I42" s="269" t="str">
        <f t="shared" si="4"/>
        <v>/2025</v>
      </c>
      <c r="J42" s="223" t="s">
        <v>26</v>
      </c>
      <c r="K42" s="220"/>
      <c r="L42" s="224"/>
      <c r="M42" s="36"/>
      <c r="N42" s="225"/>
      <c r="O42" s="226"/>
      <c r="P42" s="226"/>
      <c r="Q42" s="120"/>
      <c r="R42" s="227"/>
      <c r="S42" s="228"/>
      <c r="T42" s="228"/>
      <c r="U42" s="189">
        <f t="shared" si="9"/>
        <v>0</v>
      </c>
    </row>
    <row r="43" spans="1:21" x14ac:dyDescent="0.25">
      <c r="A43" s="95"/>
      <c r="B43" s="220"/>
      <c r="C43" s="221"/>
      <c r="D43" s="221"/>
      <c r="E43" s="172"/>
      <c r="F43" s="173"/>
      <c r="G43" s="173"/>
      <c r="H43" s="209" t="s">
        <v>41</v>
      </c>
      <c r="I43" s="269" t="str">
        <f t="shared" si="4"/>
        <v>/2025</v>
      </c>
      <c r="J43" s="223" t="s">
        <v>26</v>
      </c>
      <c r="K43" s="220"/>
      <c r="L43" s="224"/>
      <c r="M43" s="36"/>
      <c r="N43" s="225"/>
      <c r="O43" s="226"/>
      <c r="P43" s="226"/>
      <c r="Q43" s="120"/>
      <c r="R43" s="227"/>
      <c r="S43" s="228"/>
      <c r="T43" s="228"/>
      <c r="U43" s="189">
        <f t="shared" si="9"/>
        <v>0</v>
      </c>
    </row>
    <row r="44" spans="1:21" x14ac:dyDescent="0.25">
      <c r="A44" s="95"/>
      <c r="B44" s="220"/>
      <c r="C44" s="221"/>
      <c r="D44" s="221"/>
      <c r="E44" s="172"/>
      <c r="F44" s="173"/>
      <c r="G44" s="173"/>
      <c r="H44" s="209" t="s">
        <v>41</v>
      </c>
      <c r="I44" s="269" t="str">
        <f t="shared" si="4"/>
        <v>/2025</v>
      </c>
      <c r="J44" s="223" t="s">
        <v>26</v>
      </c>
      <c r="K44" s="220"/>
      <c r="L44" s="224"/>
      <c r="M44" s="36"/>
      <c r="N44" s="225"/>
      <c r="O44" s="226"/>
      <c r="P44" s="226"/>
      <c r="Q44" s="120"/>
      <c r="R44" s="227"/>
      <c r="S44" s="228"/>
      <c r="T44" s="228"/>
      <c r="U44" s="189">
        <f t="shared" si="9"/>
        <v>0</v>
      </c>
    </row>
    <row r="45" spans="1:21" x14ac:dyDescent="0.25">
      <c r="A45" s="95"/>
      <c r="B45" s="220"/>
      <c r="C45" s="221"/>
      <c r="D45" s="221"/>
      <c r="E45" s="172"/>
      <c r="F45" s="173"/>
      <c r="G45" s="173"/>
      <c r="H45" s="209" t="s">
        <v>41</v>
      </c>
      <c r="I45" s="269" t="str">
        <f t="shared" si="4"/>
        <v>/2025</v>
      </c>
      <c r="J45" s="223" t="s">
        <v>26</v>
      </c>
      <c r="K45" s="220"/>
      <c r="L45" s="224"/>
      <c r="M45" s="36"/>
      <c r="N45" s="225"/>
      <c r="O45" s="226"/>
      <c r="P45" s="226"/>
      <c r="Q45" s="120"/>
      <c r="R45" s="227"/>
      <c r="S45" s="228"/>
      <c r="T45" s="228"/>
      <c r="U45" s="189">
        <f t="shared" si="9"/>
        <v>0</v>
      </c>
    </row>
    <row r="46" spans="1:21" x14ac:dyDescent="0.25">
      <c r="A46" s="95"/>
      <c r="B46" s="220"/>
      <c r="C46" s="221"/>
      <c r="D46" s="221"/>
      <c r="E46" s="172"/>
      <c r="F46" s="173"/>
      <c r="G46" s="173"/>
      <c r="H46" s="209" t="s">
        <v>41</v>
      </c>
      <c r="I46" s="269" t="str">
        <f t="shared" si="4"/>
        <v>/2025</v>
      </c>
      <c r="J46" s="223" t="s">
        <v>26</v>
      </c>
      <c r="K46" s="220"/>
      <c r="L46" s="224"/>
      <c r="M46" s="36"/>
      <c r="N46" s="225"/>
      <c r="O46" s="226"/>
      <c r="P46" s="226"/>
      <c r="Q46" s="120"/>
      <c r="R46" s="227"/>
      <c r="S46" s="228"/>
      <c r="T46" s="228"/>
      <c r="U46" s="189">
        <f t="shared" si="9"/>
        <v>0</v>
      </c>
    </row>
    <row r="47" spans="1:21" x14ac:dyDescent="0.25">
      <c r="A47" s="95"/>
      <c r="B47" s="220"/>
      <c r="C47" s="221"/>
      <c r="D47" s="221"/>
      <c r="E47" s="172"/>
      <c r="F47" s="173"/>
      <c r="G47" s="173"/>
      <c r="H47" s="209" t="s">
        <v>41</v>
      </c>
      <c r="I47" s="269" t="str">
        <f t="shared" si="4"/>
        <v>/2025</v>
      </c>
      <c r="J47" s="223" t="s">
        <v>26</v>
      </c>
      <c r="K47" s="220"/>
      <c r="L47" s="224"/>
      <c r="M47" s="36"/>
      <c r="N47" s="225"/>
      <c r="O47" s="226"/>
      <c r="P47" s="226"/>
      <c r="Q47" s="120"/>
      <c r="R47" s="227"/>
      <c r="S47" s="228"/>
      <c r="T47" s="228"/>
      <c r="U47" s="189">
        <f t="shared" si="9"/>
        <v>0</v>
      </c>
    </row>
    <row r="48" spans="1:21" x14ac:dyDescent="0.25">
      <c r="A48" s="95"/>
      <c r="B48" s="220"/>
      <c r="C48" s="221"/>
      <c r="D48" s="221"/>
      <c r="E48" s="172"/>
      <c r="F48" s="173"/>
      <c r="G48" s="173"/>
      <c r="H48" s="222"/>
      <c r="I48" s="269"/>
      <c r="J48" s="223"/>
      <c r="K48" s="220"/>
      <c r="L48" s="224"/>
      <c r="M48" s="36"/>
      <c r="N48" s="225"/>
      <c r="O48" s="226"/>
      <c r="P48" s="226"/>
      <c r="Q48" s="120"/>
      <c r="R48" s="227"/>
      <c r="S48" s="228"/>
      <c r="T48" s="228"/>
      <c r="U48" s="189"/>
    </row>
    <row r="49" spans="1:21" x14ac:dyDescent="0.25">
      <c r="A49" s="95"/>
      <c r="B49" s="220"/>
      <c r="C49" s="221"/>
      <c r="D49" s="244"/>
      <c r="E49" s="270" t="s">
        <v>73</v>
      </c>
      <c r="F49" s="271">
        <f>SUM(F36:F48)</f>
        <v>0</v>
      </c>
      <c r="G49" s="271">
        <f>SUM(G32:G48)</f>
        <v>0</v>
      </c>
      <c r="H49" s="222"/>
      <c r="I49" s="269"/>
      <c r="J49" s="223"/>
      <c r="K49" s="220"/>
      <c r="L49" s="224"/>
      <c r="M49" s="36"/>
      <c r="N49" s="225"/>
      <c r="O49" s="226"/>
      <c r="P49" s="226"/>
      <c r="Q49" s="120"/>
      <c r="R49" s="227"/>
      <c r="S49" s="228"/>
      <c r="T49" s="228"/>
      <c r="U49" s="189"/>
    </row>
    <row r="50" spans="1:21" x14ac:dyDescent="0.25">
      <c r="A50" s="95"/>
      <c r="B50" s="220"/>
      <c r="C50" s="221"/>
      <c r="D50" s="221"/>
      <c r="E50" s="172"/>
      <c r="F50" s="173"/>
      <c r="G50" s="173"/>
      <c r="H50" s="222"/>
      <c r="I50" s="269"/>
      <c r="J50" s="223"/>
      <c r="K50" s="220"/>
      <c r="L50" s="224"/>
      <c r="M50" s="36"/>
      <c r="N50" s="225"/>
      <c r="O50" s="226"/>
      <c r="P50" s="226"/>
      <c r="Q50" s="120"/>
      <c r="R50" s="227"/>
      <c r="S50" s="228"/>
      <c r="T50" s="228"/>
      <c r="U50" s="189"/>
    </row>
    <row r="51" spans="1:21" x14ac:dyDescent="0.25">
      <c r="A51" s="95"/>
      <c r="B51" s="220"/>
      <c r="C51" s="221"/>
      <c r="D51" s="221"/>
      <c r="E51" s="172"/>
      <c r="F51" s="173"/>
      <c r="G51" s="173"/>
      <c r="H51" s="222" t="s">
        <v>71</v>
      </c>
      <c r="I51" s="269" t="str">
        <f>CONCATENATE(A51,"/",2025)</f>
        <v>/2025</v>
      </c>
      <c r="J51" s="223"/>
      <c r="K51" s="220"/>
      <c r="L51" s="224"/>
      <c r="M51" s="36"/>
      <c r="N51" s="225"/>
      <c r="O51" s="226"/>
      <c r="P51" s="226"/>
      <c r="Q51" s="120"/>
      <c r="R51" s="227"/>
      <c r="S51" s="228"/>
      <c r="T51" s="228"/>
      <c r="U51" s="189">
        <f>IF(K51&lt;&gt;"","",F51)</f>
        <v>0</v>
      </c>
    </row>
    <row r="52" spans="1:21" x14ac:dyDescent="0.25">
      <c r="A52" s="254"/>
      <c r="B52" s="255"/>
      <c r="C52" s="256"/>
      <c r="D52" s="256"/>
      <c r="E52" s="190"/>
      <c r="F52" s="191"/>
      <c r="G52" s="191"/>
      <c r="H52" s="257"/>
      <c r="I52" s="258"/>
      <c r="J52" s="259"/>
      <c r="K52" s="260"/>
      <c r="L52" s="261"/>
      <c r="M52" s="262"/>
      <c r="N52" s="263"/>
      <c r="O52" s="264"/>
      <c r="P52" s="264"/>
      <c r="Q52" s="265"/>
      <c r="R52" s="266"/>
      <c r="S52" s="267"/>
      <c r="T52" s="267"/>
      <c r="U52" s="268"/>
    </row>
    <row r="53" spans="1:21" x14ac:dyDescent="0.25">
      <c r="A53" s="176"/>
      <c r="B53" s="177"/>
      <c r="C53" s="178"/>
      <c r="D53" s="274"/>
      <c r="E53" s="270" t="s">
        <v>74</v>
      </c>
      <c r="F53" s="271">
        <f>F49+F34+F30+F26+F19+F10</f>
        <v>0</v>
      </c>
      <c r="G53" s="271">
        <f>G51+G49+G34+G30+G26+G19+G10</f>
        <v>0</v>
      </c>
      <c r="H53" s="179"/>
      <c r="M53" s="180">
        <f t="shared" ref="M53:U53" si="10">SUM(M4:M52)</f>
        <v>0</v>
      </c>
      <c r="N53" s="180">
        <f t="shared" si="10"/>
        <v>0</v>
      </c>
      <c r="O53" s="180">
        <f t="shared" si="10"/>
        <v>0</v>
      </c>
      <c r="P53" s="180">
        <f t="shared" si="10"/>
        <v>0</v>
      </c>
      <c r="Q53" s="180">
        <f t="shared" si="10"/>
        <v>0</v>
      </c>
      <c r="R53" s="180">
        <f t="shared" si="10"/>
        <v>0</v>
      </c>
      <c r="S53" s="180">
        <f t="shared" si="10"/>
        <v>0</v>
      </c>
      <c r="T53" s="180">
        <f t="shared" si="10"/>
        <v>0</v>
      </c>
      <c r="U53" s="180">
        <f t="shared" si="10"/>
        <v>0</v>
      </c>
    </row>
    <row r="54" spans="1:21" ht="17.25" x14ac:dyDescent="0.25">
      <c r="A54" s="100"/>
      <c r="B54" s="168"/>
      <c r="C54" s="103"/>
      <c r="D54" s="103"/>
      <c r="L54" s="85" t="s">
        <v>44</v>
      </c>
      <c r="M54" s="162">
        <f>M53-N53</f>
        <v>0</v>
      </c>
      <c r="O54" s="163">
        <f>O53-P53</f>
        <v>0</v>
      </c>
      <c r="Q54" s="164">
        <f>Q53</f>
        <v>0</v>
      </c>
      <c r="S54" s="165">
        <f>S53-T53</f>
        <v>0</v>
      </c>
    </row>
    <row r="55" spans="1:21" x14ac:dyDescent="0.25">
      <c r="A55" s="100"/>
      <c r="B55" s="309"/>
      <c r="C55" s="309"/>
      <c r="F55" s="163"/>
      <c r="G55" s="163"/>
      <c r="L55" s="52" t="s">
        <v>22</v>
      </c>
      <c r="M55" s="89">
        <f>N53+O55</f>
        <v>0</v>
      </c>
      <c r="O55" s="89">
        <f>P53</f>
        <v>0</v>
      </c>
      <c r="P55" s="28" t="s">
        <v>23</v>
      </c>
      <c r="Q55" s="163">
        <f>R53</f>
        <v>0</v>
      </c>
    </row>
    <row r="56" spans="1:21" ht="17.25" x14ac:dyDescent="0.25">
      <c r="A56" s="100"/>
      <c r="L56" s="85" t="s">
        <v>24</v>
      </c>
      <c r="M56" s="162">
        <f>M55/1.2</f>
        <v>0</v>
      </c>
      <c r="N56" s="162"/>
      <c r="O56" s="162">
        <f>O55/1.2</f>
        <v>0</v>
      </c>
    </row>
    <row r="57" spans="1:21" ht="18" thickBot="1" x14ac:dyDescent="0.3">
      <c r="A57" s="100"/>
      <c r="L57" s="52" t="s">
        <v>25</v>
      </c>
      <c r="M57" s="169">
        <f>M56*20/100</f>
        <v>0</v>
      </c>
      <c r="N57" s="169"/>
      <c r="O57" s="169">
        <f t="shared" ref="O57" si="11">O56*20/100</f>
        <v>0</v>
      </c>
      <c r="P57" s="170"/>
    </row>
    <row r="58" spans="1:21" ht="19.5" thickTop="1" x14ac:dyDescent="0.25">
      <c r="A58" s="100"/>
      <c r="B58" s="312" t="s">
        <v>83</v>
      </c>
      <c r="C58" s="313"/>
      <c r="D58" s="314"/>
      <c r="F58" s="163"/>
      <c r="L58" s="85" t="s">
        <v>75</v>
      </c>
      <c r="M58" s="162">
        <f>M56+Q55+S55</f>
        <v>0</v>
      </c>
    </row>
    <row r="59" spans="1:21" ht="17.25" x14ac:dyDescent="0.25">
      <c r="B59" s="275"/>
      <c r="C59" s="276"/>
      <c r="D59" s="277"/>
      <c r="L59" s="85"/>
      <c r="M59" s="162"/>
    </row>
    <row r="60" spans="1:21" ht="17.25" x14ac:dyDescent="0.25">
      <c r="B60" s="278">
        <v>607090</v>
      </c>
      <c r="C60" s="280" t="s">
        <v>78</v>
      </c>
      <c r="D60" s="294">
        <f>SUMIF(H5:H52,"Lot Or  18 K - 18 K (750/1000)",F5:F52)</f>
        <v>0</v>
      </c>
      <c r="E60" s="296" t="s">
        <v>84</v>
      </c>
      <c r="L60" s="85"/>
      <c r="M60" s="162"/>
    </row>
    <row r="61" spans="1:21" ht="17.25" x14ac:dyDescent="0.25">
      <c r="B61" s="278">
        <v>607190</v>
      </c>
      <c r="C61" s="280" t="s">
        <v>79</v>
      </c>
      <c r="D61" s="294">
        <f>SUMIF(H4:H51,"Lot Argent",F4:F51)</f>
        <v>0</v>
      </c>
      <c r="E61" s="295">
        <f>SUM(D60:D61)</f>
        <v>0</v>
      </c>
      <c r="L61" s="85"/>
      <c r="M61" s="162"/>
    </row>
    <row r="62" spans="1:21" x14ac:dyDescent="0.25">
      <c r="B62" s="278"/>
      <c r="C62" s="280"/>
      <c r="D62" s="283"/>
      <c r="E62" s="297" t="s">
        <v>85</v>
      </c>
      <c r="H62"/>
      <c r="I62"/>
      <c r="K62"/>
      <c r="L62"/>
      <c r="M62"/>
      <c r="N62"/>
      <c r="O62"/>
      <c r="P62"/>
      <c r="Q62"/>
      <c r="R62"/>
      <c r="S62"/>
      <c r="T62"/>
      <c r="U62"/>
    </row>
    <row r="63" spans="1:21" x14ac:dyDescent="0.25">
      <c r="B63" s="278">
        <v>707090</v>
      </c>
      <c r="C63" s="280" t="s">
        <v>80</v>
      </c>
      <c r="D63" s="294">
        <f>Q53</f>
        <v>0</v>
      </c>
      <c r="E63" s="299">
        <f>D63-D60</f>
        <v>0</v>
      </c>
      <c r="H63"/>
      <c r="I63"/>
      <c r="K63"/>
      <c r="L63"/>
      <c r="M63"/>
      <c r="N63"/>
      <c r="O63"/>
      <c r="P63"/>
      <c r="Q63"/>
      <c r="R63"/>
      <c r="S63"/>
      <c r="T63"/>
      <c r="U63"/>
    </row>
    <row r="64" spans="1:21" x14ac:dyDescent="0.25">
      <c r="B64" s="278">
        <v>707100</v>
      </c>
      <c r="C64" s="280" t="s">
        <v>81</v>
      </c>
      <c r="D64" s="294">
        <f>O53-P53</f>
        <v>0</v>
      </c>
      <c r="E64" s="300"/>
      <c r="F64" s="308" t="s">
        <v>92</v>
      </c>
      <c r="H64"/>
      <c r="I64"/>
      <c r="K64"/>
      <c r="L64"/>
      <c r="M64"/>
      <c r="N64"/>
      <c r="O64"/>
      <c r="P64"/>
      <c r="Q64"/>
      <c r="R64"/>
      <c r="S64"/>
      <c r="T64"/>
      <c r="U64"/>
    </row>
    <row r="65" spans="2:21" ht="15.75" thickBot="1" x14ac:dyDescent="0.3">
      <c r="B65" s="279">
        <v>701190</v>
      </c>
      <c r="C65" s="281" t="s">
        <v>82</v>
      </c>
      <c r="D65" s="298">
        <f>ROUND(P53/1.2,2)</f>
        <v>0</v>
      </c>
      <c r="E65" s="295">
        <f>D65</f>
        <v>0</v>
      </c>
      <c r="F65" s="307">
        <f>ROUND(E65*0.2,2)</f>
        <v>0</v>
      </c>
      <c r="H65"/>
      <c r="I65"/>
      <c r="K65"/>
      <c r="L65"/>
      <c r="M65"/>
      <c r="N65"/>
      <c r="O65"/>
      <c r="P65"/>
      <c r="Q65"/>
      <c r="R65"/>
      <c r="S65"/>
      <c r="T65"/>
      <c r="U65"/>
    </row>
    <row r="66" spans="2:21" ht="15.75" thickTop="1" x14ac:dyDescent="0.25">
      <c r="H66"/>
      <c r="I66"/>
      <c r="K66"/>
      <c r="L66"/>
      <c r="M66"/>
      <c r="N66"/>
      <c r="O66"/>
      <c r="P66"/>
      <c r="Q66"/>
      <c r="R66"/>
      <c r="S66"/>
      <c r="T66"/>
      <c r="U66"/>
    </row>
    <row r="67" spans="2:21" x14ac:dyDescent="0.25">
      <c r="D67" s="302" t="s">
        <v>86</v>
      </c>
      <c r="E67" s="301">
        <f>SUM(E63:E65)</f>
        <v>0</v>
      </c>
      <c r="F67" s="303" t="e">
        <f>E67/SUM(D63:D65)</f>
        <v>#DIV/0!</v>
      </c>
      <c r="H67"/>
      <c r="I67"/>
      <c r="K67"/>
      <c r="L67"/>
      <c r="M67"/>
      <c r="N67"/>
      <c r="O67"/>
      <c r="P67"/>
      <c r="Q67"/>
      <c r="R67"/>
      <c r="S67"/>
      <c r="T67"/>
      <c r="U67"/>
    </row>
    <row r="68" spans="2:21" x14ac:dyDescent="0.25">
      <c r="H68"/>
      <c r="I68"/>
      <c r="K68"/>
      <c r="L68"/>
      <c r="M68"/>
      <c r="N68"/>
      <c r="O68"/>
      <c r="P68"/>
      <c r="Q68"/>
      <c r="R68"/>
      <c r="S68"/>
      <c r="T68"/>
      <c r="U68"/>
    </row>
    <row r="69" spans="2:21" x14ac:dyDescent="0.25">
      <c r="H69"/>
      <c r="I69"/>
      <c r="K69"/>
      <c r="L69"/>
      <c r="M69"/>
      <c r="N69"/>
      <c r="O69"/>
      <c r="P69"/>
      <c r="Q69"/>
      <c r="R69"/>
      <c r="S69"/>
      <c r="T69"/>
      <c r="U69"/>
    </row>
    <row r="70" spans="2:21" x14ac:dyDescent="0.25">
      <c r="H70"/>
      <c r="I70"/>
      <c r="K70"/>
      <c r="L70"/>
      <c r="M70"/>
      <c r="N70"/>
      <c r="O70"/>
      <c r="P70"/>
      <c r="Q70"/>
      <c r="R70"/>
      <c r="S70"/>
      <c r="T70"/>
      <c r="U70"/>
    </row>
    <row r="71" spans="2:21" ht="15.75" thickBot="1" x14ac:dyDescent="0.3">
      <c r="H71"/>
      <c r="I71"/>
      <c r="K71"/>
      <c r="L71"/>
      <c r="M71"/>
      <c r="N71"/>
      <c r="O71"/>
      <c r="P71"/>
      <c r="Q71"/>
      <c r="R71"/>
      <c r="S71"/>
      <c r="T71"/>
      <c r="U71"/>
    </row>
    <row r="72" spans="2:21" ht="19.5" thickTop="1" x14ac:dyDescent="0.25">
      <c r="B72" s="312" t="s">
        <v>87</v>
      </c>
      <c r="C72" s="313"/>
      <c r="D72" s="314"/>
      <c r="H72"/>
      <c r="I72"/>
      <c r="K72"/>
      <c r="L72"/>
      <c r="M72"/>
      <c r="N72"/>
      <c r="O72"/>
      <c r="P72"/>
      <c r="Q72"/>
      <c r="R72"/>
      <c r="S72"/>
      <c r="T72"/>
      <c r="U72"/>
    </row>
    <row r="73" spans="2:21" x14ac:dyDescent="0.25">
      <c r="B73" s="275"/>
      <c r="C73" s="276"/>
      <c r="D73" s="277"/>
      <c r="H73"/>
      <c r="I73"/>
      <c r="K73"/>
      <c r="L73"/>
      <c r="M73"/>
      <c r="N73"/>
      <c r="O73"/>
      <c r="P73"/>
      <c r="Q73"/>
      <c r="R73"/>
      <c r="S73"/>
      <c r="T73"/>
      <c r="U73"/>
    </row>
    <row r="74" spans="2:21" x14ac:dyDescent="0.25">
      <c r="B74" s="278">
        <v>607090</v>
      </c>
      <c r="C74" s="280" t="s">
        <v>78</v>
      </c>
      <c r="D74" s="294">
        <f>D60+'10-2025'!D74</f>
        <v>13215</v>
      </c>
      <c r="E74" s="296" t="s">
        <v>84</v>
      </c>
      <c r="H74"/>
      <c r="I74"/>
      <c r="K74"/>
      <c r="L74"/>
      <c r="M74"/>
      <c r="N74"/>
      <c r="O74"/>
      <c r="P74"/>
      <c r="Q74"/>
      <c r="R74"/>
      <c r="S74"/>
      <c r="T74"/>
      <c r="U74"/>
    </row>
    <row r="75" spans="2:21" x14ac:dyDescent="0.25">
      <c r="B75" s="278">
        <v>607190</v>
      </c>
      <c r="C75" s="280" t="s">
        <v>79</v>
      </c>
      <c r="D75" s="294">
        <f>D61+'10-2025'!D75</f>
        <v>640</v>
      </c>
      <c r="E75" s="295">
        <f>D74+D75</f>
        <v>13855</v>
      </c>
      <c r="H75"/>
      <c r="I75"/>
      <c r="K75"/>
      <c r="L75"/>
      <c r="M75"/>
      <c r="N75"/>
      <c r="O75"/>
      <c r="P75"/>
      <c r="Q75"/>
      <c r="R75"/>
      <c r="S75"/>
      <c r="T75"/>
      <c r="U75"/>
    </row>
    <row r="76" spans="2:21" x14ac:dyDescent="0.25">
      <c r="B76" s="278"/>
      <c r="C76" s="280"/>
      <c r="D76" s="283"/>
      <c r="E76" s="297" t="s">
        <v>85</v>
      </c>
      <c r="H76"/>
      <c r="I76"/>
      <c r="K76"/>
      <c r="L76"/>
      <c r="M76"/>
      <c r="N76"/>
      <c r="O76"/>
      <c r="P76"/>
      <c r="Q76"/>
      <c r="R76"/>
      <c r="S76"/>
      <c r="T76"/>
      <c r="U76"/>
    </row>
    <row r="77" spans="2:21" x14ac:dyDescent="0.25">
      <c r="B77" s="278">
        <v>707090</v>
      </c>
      <c r="C77" s="280" t="s">
        <v>80</v>
      </c>
      <c r="D77" s="294">
        <f>D63+'10-2025'!D77</f>
        <v>29561</v>
      </c>
      <c r="E77" s="299">
        <f>D77-D74</f>
        <v>16346</v>
      </c>
      <c r="H77"/>
      <c r="I77"/>
      <c r="K77"/>
      <c r="L77"/>
      <c r="M77"/>
      <c r="N77"/>
      <c r="O77"/>
      <c r="P77"/>
      <c r="Q77"/>
      <c r="R77"/>
      <c r="S77"/>
      <c r="T77"/>
      <c r="U77"/>
    </row>
    <row r="78" spans="2:21" x14ac:dyDescent="0.25">
      <c r="B78" s="278">
        <v>707100</v>
      </c>
      <c r="C78" s="280" t="s">
        <v>81</v>
      </c>
      <c r="D78" s="294">
        <f>D64+'10-2025'!D78</f>
        <v>540</v>
      </c>
      <c r="E78" s="300"/>
      <c r="H78"/>
      <c r="I78"/>
      <c r="K78"/>
      <c r="L78"/>
      <c r="M78"/>
      <c r="N78"/>
      <c r="O78"/>
      <c r="P78"/>
      <c r="Q78"/>
      <c r="R78"/>
      <c r="S78"/>
      <c r="T78"/>
      <c r="U78"/>
    </row>
    <row r="79" spans="2:21" ht="15.75" thickBot="1" x14ac:dyDescent="0.3">
      <c r="B79" s="279">
        <v>701190</v>
      </c>
      <c r="C79" s="281" t="s">
        <v>82</v>
      </c>
      <c r="D79" s="294">
        <f>D65+'10-2025'!D79</f>
        <v>191.67</v>
      </c>
      <c r="E79" s="295">
        <f>D79</f>
        <v>191.67</v>
      </c>
      <c r="H79"/>
      <c r="I79"/>
      <c r="K79"/>
      <c r="L79"/>
      <c r="M79"/>
      <c r="N79"/>
      <c r="O79"/>
      <c r="P79"/>
      <c r="Q79"/>
      <c r="R79"/>
      <c r="S79"/>
      <c r="T79"/>
      <c r="U79"/>
    </row>
    <row r="80" spans="2:21" ht="15.75" thickTop="1" x14ac:dyDescent="0.25">
      <c r="H80"/>
      <c r="I80"/>
      <c r="K80"/>
      <c r="L80"/>
      <c r="M80"/>
      <c r="N80"/>
      <c r="O80"/>
      <c r="P80"/>
      <c r="Q80"/>
      <c r="R80"/>
      <c r="S80"/>
      <c r="T80"/>
      <c r="U80"/>
    </row>
    <row r="81" spans="4:21" x14ac:dyDescent="0.25">
      <c r="D81" s="302" t="s">
        <v>86</v>
      </c>
      <c r="E81" s="301">
        <f>SUM(E77:E79)</f>
        <v>16537.669999999998</v>
      </c>
      <c r="F81" s="303">
        <f>E81/SUM(D77:D79)</f>
        <v>0.54592975792493692</v>
      </c>
      <c r="H81"/>
      <c r="I81"/>
      <c r="K81"/>
      <c r="L81"/>
      <c r="M81"/>
      <c r="N81"/>
      <c r="O81"/>
      <c r="P81"/>
      <c r="Q81"/>
      <c r="R81"/>
      <c r="S81"/>
      <c r="T81"/>
      <c r="U81"/>
    </row>
    <row r="82" spans="4:21" x14ac:dyDescent="0.25">
      <c r="H82"/>
      <c r="I82"/>
      <c r="K82"/>
      <c r="L82"/>
      <c r="M82"/>
      <c r="N82"/>
      <c r="O82"/>
      <c r="P82"/>
      <c r="Q82"/>
      <c r="R82"/>
      <c r="S82"/>
      <c r="T82"/>
      <c r="U82"/>
    </row>
    <row r="83" spans="4:21" x14ac:dyDescent="0.25">
      <c r="H83"/>
      <c r="I83"/>
      <c r="K83"/>
      <c r="L83"/>
      <c r="M83"/>
      <c r="N83"/>
      <c r="O83"/>
      <c r="P83"/>
      <c r="Q83"/>
      <c r="R83"/>
      <c r="S83"/>
      <c r="T83"/>
      <c r="U83"/>
    </row>
    <row r="84" spans="4:21" x14ac:dyDescent="0.25">
      <c r="H84"/>
      <c r="I84"/>
      <c r="K84"/>
      <c r="L84"/>
      <c r="M84"/>
      <c r="N84"/>
      <c r="O84"/>
      <c r="P84"/>
      <c r="Q84"/>
      <c r="R84"/>
      <c r="S84"/>
      <c r="T84"/>
      <c r="U84"/>
    </row>
    <row r="85" spans="4:21" x14ac:dyDescent="0.25">
      <c r="H85"/>
      <c r="I85"/>
      <c r="K85"/>
      <c r="L85"/>
      <c r="M85"/>
      <c r="N85"/>
      <c r="O85"/>
      <c r="P85"/>
      <c r="Q85"/>
      <c r="R85"/>
      <c r="S85"/>
      <c r="T85"/>
      <c r="U85"/>
    </row>
    <row r="86" spans="4:21" x14ac:dyDescent="0.25">
      <c r="H86"/>
      <c r="I86"/>
      <c r="K86"/>
      <c r="L86"/>
      <c r="M86"/>
      <c r="N86"/>
      <c r="O86"/>
      <c r="P86"/>
      <c r="Q86"/>
      <c r="R86"/>
      <c r="S86"/>
      <c r="T86"/>
      <c r="U86"/>
    </row>
    <row r="87" spans="4:21" x14ac:dyDescent="0.25">
      <c r="H87"/>
      <c r="I87"/>
      <c r="K87"/>
      <c r="L87"/>
      <c r="M87"/>
      <c r="N87"/>
      <c r="O87"/>
      <c r="P87"/>
      <c r="Q87"/>
      <c r="R87"/>
      <c r="S87"/>
      <c r="T87"/>
      <c r="U87"/>
    </row>
    <row r="88" spans="4:21" x14ac:dyDescent="0.25">
      <c r="H88"/>
      <c r="I88"/>
      <c r="K88"/>
      <c r="L88"/>
      <c r="M88"/>
      <c r="N88"/>
      <c r="O88"/>
      <c r="P88"/>
      <c r="Q88"/>
      <c r="R88"/>
      <c r="S88"/>
      <c r="T88"/>
      <c r="U88"/>
    </row>
    <row r="89" spans="4:21" x14ac:dyDescent="0.25">
      <c r="H89"/>
      <c r="I89"/>
      <c r="K89"/>
      <c r="L89"/>
      <c r="M89"/>
      <c r="N89"/>
      <c r="O89"/>
      <c r="P89"/>
      <c r="Q89"/>
      <c r="R89"/>
      <c r="S89"/>
      <c r="T89"/>
      <c r="U89"/>
    </row>
    <row r="90" spans="4:21" x14ac:dyDescent="0.25">
      <c r="H90"/>
      <c r="I90"/>
      <c r="K90"/>
      <c r="L90"/>
      <c r="M90"/>
      <c r="N90"/>
      <c r="O90"/>
      <c r="P90"/>
      <c r="Q90"/>
      <c r="R90"/>
      <c r="S90"/>
      <c r="T90"/>
      <c r="U90"/>
    </row>
    <row r="91" spans="4:21" x14ac:dyDescent="0.25">
      <c r="H91"/>
      <c r="I91"/>
      <c r="K91"/>
      <c r="L91"/>
      <c r="M91"/>
      <c r="N91"/>
      <c r="O91"/>
      <c r="P91"/>
      <c r="Q91"/>
      <c r="R91"/>
      <c r="S91"/>
      <c r="T91"/>
      <c r="U91"/>
    </row>
    <row r="92" spans="4:21" x14ac:dyDescent="0.25">
      <c r="H92"/>
      <c r="I92"/>
      <c r="K92"/>
      <c r="L92"/>
      <c r="M92"/>
      <c r="N92"/>
      <c r="O92"/>
      <c r="P92"/>
      <c r="Q92"/>
      <c r="R92"/>
      <c r="S92"/>
      <c r="T92"/>
      <c r="U92"/>
    </row>
  </sheetData>
  <mergeCells count="6">
    <mergeCell ref="B72:D72"/>
    <mergeCell ref="M2:N2"/>
    <mergeCell ref="O2:P2"/>
    <mergeCell ref="Q2:R2"/>
    <mergeCell ref="B55:C55"/>
    <mergeCell ref="B58:D58"/>
  </mergeCells>
  <dataValidations count="1">
    <dataValidation type="list" allowBlank="1" showInputMessage="1" showErrorMessage="1" sqref="J5:J51" xr:uid="{00000000-0002-0000-0700-000000000000}">
      <formula1>Mode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U92"/>
  <sheetViews>
    <sheetView topLeftCell="A52" workbookViewId="0">
      <selection activeCell="F64" sqref="F64:F65"/>
    </sheetView>
  </sheetViews>
  <sheetFormatPr baseColWidth="10" defaultColWidth="10.42578125" defaultRowHeight="15" x14ac:dyDescent="0.25"/>
  <cols>
    <col min="1" max="1" width="14.140625" style="99" bestFit="1" customWidth="1"/>
    <col min="2" max="2" width="14.85546875" style="19" customWidth="1"/>
    <col min="3" max="3" width="23.28515625" style="19" bestFit="1" customWidth="1"/>
    <col min="4" max="5" width="15" style="19" customWidth="1"/>
    <col min="6" max="6" width="15" style="28" customWidth="1"/>
    <col min="7" max="7" width="7.42578125" style="28" bestFit="1" customWidth="1"/>
    <col min="8" max="8" width="37" style="28" customWidth="1"/>
    <col min="9" max="9" width="9.85546875" style="8" customWidth="1"/>
    <col min="10" max="10" width="13.140625" customWidth="1"/>
    <col min="11" max="11" width="14.85546875" style="19" customWidth="1"/>
    <col min="12" max="12" width="17.85546875" style="28" customWidth="1"/>
    <col min="13" max="13" width="14.7109375" style="28" customWidth="1"/>
    <col min="14" max="16" width="14.42578125" style="28" customWidth="1"/>
    <col min="17" max="17" width="15.7109375" style="163" customWidth="1"/>
    <col min="18" max="18" width="15.7109375" style="28" customWidth="1"/>
    <col min="19" max="19" width="17.28515625" style="28" customWidth="1"/>
    <col min="20" max="20" width="14.42578125" style="28" customWidth="1"/>
    <col min="21" max="21" width="15.85546875" style="28" customWidth="1"/>
    <col min="22" max="22" width="10.42578125" customWidth="1"/>
  </cols>
  <sheetData>
    <row r="1" spans="1:21" ht="17.25" x14ac:dyDescent="0.3">
      <c r="A1" s="90" t="s">
        <v>0</v>
      </c>
      <c r="B1" s="1"/>
      <c r="C1" s="1">
        <v>2022</v>
      </c>
      <c r="D1" s="1"/>
      <c r="E1" s="1"/>
      <c r="F1" s="20"/>
      <c r="G1" s="20"/>
      <c r="H1" s="45" t="s">
        <v>1</v>
      </c>
      <c r="I1" s="54"/>
      <c r="J1" s="1"/>
      <c r="K1" s="73"/>
      <c r="L1" s="78"/>
      <c r="M1" s="106"/>
      <c r="N1" s="27"/>
      <c r="O1" s="27"/>
      <c r="P1" s="27"/>
      <c r="Q1" s="107"/>
      <c r="R1" s="27"/>
      <c r="S1" s="27"/>
      <c r="T1" s="27"/>
      <c r="U1" s="51" t="s">
        <v>2</v>
      </c>
    </row>
    <row r="2" spans="1:21" ht="17.25" x14ac:dyDescent="0.3">
      <c r="A2" s="91"/>
      <c r="B2" s="2"/>
      <c r="C2" s="15"/>
      <c r="D2" s="15"/>
      <c r="E2" s="15"/>
      <c r="F2" s="21"/>
      <c r="G2" s="21"/>
      <c r="H2" s="21"/>
      <c r="I2" s="55"/>
      <c r="J2" s="2"/>
      <c r="K2" s="2"/>
      <c r="L2" s="79"/>
      <c r="M2" s="310" t="s">
        <v>3</v>
      </c>
      <c r="N2" s="311"/>
      <c r="O2" s="310" t="s">
        <v>4</v>
      </c>
      <c r="P2" s="311"/>
      <c r="Q2" s="310" t="s">
        <v>31</v>
      </c>
      <c r="R2" s="311"/>
      <c r="S2" s="79"/>
      <c r="T2" s="79"/>
      <c r="U2" s="79"/>
    </row>
    <row r="3" spans="1:21" s="35" customFormat="1" ht="51.75" x14ac:dyDescent="0.25">
      <c r="A3" s="181" t="s">
        <v>5</v>
      </c>
      <c r="B3" s="182" t="s">
        <v>6</v>
      </c>
      <c r="C3" s="182" t="s">
        <v>28</v>
      </c>
      <c r="D3" s="182" t="s">
        <v>76</v>
      </c>
      <c r="E3" s="182" t="s">
        <v>7</v>
      </c>
      <c r="F3" s="182" t="s">
        <v>8</v>
      </c>
      <c r="G3" s="182" t="s">
        <v>39</v>
      </c>
      <c r="H3" s="182" t="s">
        <v>9</v>
      </c>
      <c r="I3" s="182" t="s">
        <v>10</v>
      </c>
      <c r="J3" s="183" t="s">
        <v>11</v>
      </c>
      <c r="K3" s="184" t="s">
        <v>12</v>
      </c>
      <c r="L3" s="182" t="s">
        <v>6</v>
      </c>
      <c r="M3" s="182" t="s">
        <v>30</v>
      </c>
      <c r="N3" s="185" t="s">
        <v>13</v>
      </c>
      <c r="O3" s="182" t="s">
        <v>14</v>
      </c>
      <c r="P3" s="182" t="s">
        <v>15</v>
      </c>
      <c r="Q3" s="186" t="s">
        <v>16</v>
      </c>
      <c r="R3" s="187" t="s">
        <v>17</v>
      </c>
      <c r="S3" s="188" t="s">
        <v>18</v>
      </c>
      <c r="T3" s="188" t="s">
        <v>19</v>
      </c>
      <c r="U3" s="182" t="s">
        <v>27</v>
      </c>
    </row>
    <row r="4" spans="1:21" x14ac:dyDescent="0.25">
      <c r="A4" s="192"/>
      <c r="B4" s="193"/>
      <c r="C4" s="194"/>
      <c r="D4" s="194"/>
      <c r="E4" s="195"/>
      <c r="F4" s="196"/>
      <c r="G4" s="196"/>
      <c r="H4" s="196"/>
      <c r="I4" s="197"/>
      <c r="J4" s="198"/>
      <c r="K4" s="193"/>
      <c r="L4" s="199"/>
      <c r="M4" s="196"/>
      <c r="N4" s="200"/>
      <c r="O4" s="201"/>
      <c r="P4" s="201"/>
      <c r="Q4" s="202"/>
      <c r="R4" s="203"/>
      <c r="S4" s="204"/>
      <c r="T4" s="205"/>
      <c r="U4" s="206"/>
    </row>
    <row r="5" spans="1:21" x14ac:dyDescent="0.25">
      <c r="A5" s="94"/>
      <c r="B5" s="207"/>
      <c r="C5" s="208"/>
      <c r="D5" s="208"/>
      <c r="E5" s="13"/>
      <c r="F5" s="14"/>
      <c r="G5" s="14"/>
      <c r="H5" s="209" t="s">
        <v>41</v>
      </c>
      <c r="I5" s="269" t="str">
        <f t="shared" ref="I5:I8" si="0">CONCATENATE(A5,"/",2025)</f>
        <v>/2025</v>
      </c>
      <c r="J5" s="210" t="s">
        <v>26</v>
      </c>
      <c r="K5" s="211"/>
      <c r="L5" s="62"/>
      <c r="M5" s="40"/>
      <c r="N5" s="116" t="str">
        <f>IF(M5="","",IF(E5&lt;&gt;"",M5-E5,M5-F5))</f>
        <v/>
      </c>
      <c r="O5" s="212"/>
      <c r="P5" s="212" t="str">
        <f>IF(O5="","",IF(E5&lt;&gt;"",O5-E5,O5-F5))</f>
        <v/>
      </c>
      <c r="Q5" s="111"/>
      <c r="R5" s="112"/>
      <c r="S5" s="213"/>
      <c r="T5" s="213"/>
      <c r="U5" s="189">
        <f t="shared" ref="U5:U8" si="1">IF(K5&lt;&gt;"","",C5)</f>
        <v>0</v>
      </c>
    </row>
    <row r="6" spans="1:21" x14ac:dyDescent="0.25">
      <c r="A6" s="94"/>
      <c r="B6" s="214"/>
      <c r="C6" s="215"/>
      <c r="D6" s="215"/>
      <c r="E6" s="13"/>
      <c r="F6" s="14"/>
      <c r="G6" s="14"/>
      <c r="H6" s="209" t="s">
        <v>41</v>
      </c>
      <c r="I6" s="269" t="str">
        <f t="shared" si="0"/>
        <v>/2025</v>
      </c>
      <c r="J6" s="210" t="s">
        <v>26</v>
      </c>
      <c r="K6" s="214"/>
      <c r="L6" s="62"/>
      <c r="M6" s="40"/>
      <c r="N6" s="216"/>
      <c r="O6" s="217"/>
      <c r="P6" s="217"/>
      <c r="Q6" s="111"/>
      <c r="R6" s="218"/>
      <c r="S6" s="219"/>
      <c r="T6" s="219"/>
      <c r="U6" s="189">
        <f t="shared" si="1"/>
        <v>0</v>
      </c>
    </row>
    <row r="7" spans="1:21" x14ac:dyDescent="0.25">
      <c r="A7" s="94"/>
      <c r="B7" s="214"/>
      <c r="C7" s="215"/>
      <c r="D7" s="215"/>
      <c r="E7" s="13"/>
      <c r="F7" s="14"/>
      <c r="G7" s="14"/>
      <c r="H7" s="209" t="s">
        <v>41</v>
      </c>
      <c r="I7" s="269" t="str">
        <f t="shared" si="0"/>
        <v>/2025</v>
      </c>
      <c r="J7" s="210" t="s">
        <v>26</v>
      </c>
      <c r="K7" s="214"/>
      <c r="L7" s="62"/>
      <c r="M7" s="40"/>
      <c r="N7" s="216"/>
      <c r="O7" s="217"/>
      <c r="P7" s="217"/>
      <c r="Q7" s="111"/>
      <c r="R7" s="218"/>
      <c r="S7" s="219"/>
      <c r="T7" s="219"/>
      <c r="U7" s="189">
        <f t="shared" si="1"/>
        <v>0</v>
      </c>
    </row>
    <row r="8" spans="1:21" x14ac:dyDescent="0.25">
      <c r="A8" s="94"/>
      <c r="B8" s="214"/>
      <c r="C8" s="215"/>
      <c r="D8" s="215"/>
      <c r="E8" s="13"/>
      <c r="F8" s="14"/>
      <c r="G8" s="14"/>
      <c r="H8" s="209" t="s">
        <v>41</v>
      </c>
      <c r="I8" s="269" t="str">
        <f t="shared" si="0"/>
        <v>/2025</v>
      </c>
      <c r="J8" s="210" t="s">
        <v>26</v>
      </c>
      <c r="K8" s="214"/>
      <c r="L8" s="62"/>
      <c r="M8" s="40"/>
      <c r="N8" s="216"/>
      <c r="O8" s="217"/>
      <c r="P8" s="217"/>
      <c r="Q8" s="111"/>
      <c r="R8" s="218"/>
      <c r="S8" s="219"/>
      <c r="T8" s="219"/>
      <c r="U8" s="189">
        <f t="shared" si="1"/>
        <v>0</v>
      </c>
    </row>
    <row r="9" spans="1:21" x14ac:dyDescent="0.25">
      <c r="A9" s="95"/>
      <c r="B9" s="220"/>
      <c r="C9" s="221"/>
      <c r="D9" s="221"/>
      <c r="E9" s="172"/>
      <c r="F9" s="173"/>
      <c r="G9" s="173"/>
      <c r="H9" s="222"/>
      <c r="I9" s="223"/>
      <c r="J9" s="223"/>
      <c r="K9" s="220"/>
      <c r="L9" s="224"/>
      <c r="M9" s="36"/>
      <c r="N9" s="225"/>
      <c r="O9" s="226"/>
      <c r="P9" s="226"/>
      <c r="Q9" s="120"/>
      <c r="R9" s="227"/>
      <c r="S9" s="228"/>
      <c r="T9" s="228"/>
      <c r="U9" s="189"/>
    </row>
    <row r="10" spans="1:21" x14ac:dyDescent="0.25">
      <c r="A10" s="229"/>
      <c r="B10" s="230"/>
      <c r="C10" s="231"/>
      <c r="D10" s="231"/>
      <c r="E10" s="270" t="s">
        <v>73</v>
      </c>
      <c r="F10" s="271">
        <f>SUM(F5:F9)</f>
        <v>0</v>
      </c>
      <c r="G10" s="271">
        <f>SUM(G5:G9)</f>
        <v>0</v>
      </c>
      <c r="H10" s="232"/>
      <c r="I10" s="233"/>
      <c r="J10" s="233"/>
      <c r="K10" s="230"/>
      <c r="L10" s="234"/>
      <c r="M10" s="235"/>
      <c r="N10" s="236"/>
      <c r="O10" s="237"/>
      <c r="P10" s="237"/>
      <c r="Q10" s="238"/>
      <c r="R10" s="239"/>
      <c r="S10" s="240"/>
      <c r="T10" s="240"/>
      <c r="U10" s="241"/>
    </row>
    <row r="11" spans="1:21" x14ac:dyDescent="0.25">
      <c r="A11" s="242"/>
      <c r="B11" s="243"/>
      <c r="C11" s="244"/>
      <c r="D11" s="244"/>
      <c r="E11" s="174"/>
      <c r="F11" s="175"/>
      <c r="G11" s="175"/>
      <c r="H11" s="245"/>
      <c r="I11" s="246"/>
      <c r="J11" s="246"/>
      <c r="K11" s="243"/>
      <c r="L11" s="247"/>
      <c r="M11" s="248"/>
      <c r="N11" s="249"/>
      <c r="O11" s="250"/>
      <c r="P11" s="250"/>
      <c r="Q11" s="251"/>
      <c r="R11" s="252"/>
      <c r="S11" s="253"/>
      <c r="T11" s="253"/>
      <c r="U11" s="189"/>
    </row>
    <row r="12" spans="1:21" x14ac:dyDescent="0.25">
      <c r="A12" s="95"/>
      <c r="B12" s="220"/>
      <c r="C12" s="221"/>
      <c r="D12" s="221"/>
      <c r="E12" s="172"/>
      <c r="F12" s="173"/>
      <c r="G12" s="173"/>
      <c r="H12" s="209" t="s">
        <v>41</v>
      </c>
      <c r="I12" s="269" t="str">
        <f t="shared" ref="I12:I17" si="2">CONCATENATE(A12,"/",2025)</f>
        <v>/2025</v>
      </c>
      <c r="J12" s="223" t="s">
        <v>26</v>
      </c>
      <c r="K12" s="220"/>
      <c r="L12" s="224"/>
      <c r="M12" s="36"/>
      <c r="N12" s="225"/>
      <c r="O12" s="226"/>
      <c r="P12" s="226"/>
      <c r="Q12" s="120"/>
      <c r="R12" s="227"/>
      <c r="S12" s="228"/>
      <c r="T12" s="228"/>
      <c r="U12" s="189">
        <f t="shared" ref="U12:U17" si="3">IF(K12&lt;&gt;"","",C12)</f>
        <v>0</v>
      </c>
    </row>
    <row r="13" spans="1:21" x14ac:dyDescent="0.25">
      <c r="A13" s="95"/>
      <c r="B13" s="220"/>
      <c r="C13" s="221"/>
      <c r="D13" s="221"/>
      <c r="E13" s="172"/>
      <c r="F13" s="173"/>
      <c r="G13" s="173"/>
      <c r="H13" s="209" t="s">
        <v>41</v>
      </c>
      <c r="I13" s="269" t="str">
        <f t="shared" si="2"/>
        <v>/2025</v>
      </c>
      <c r="J13" s="223" t="s">
        <v>26</v>
      </c>
      <c r="K13" s="220"/>
      <c r="L13" s="224"/>
      <c r="M13" s="36"/>
      <c r="N13" s="225"/>
      <c r="O13" s="226"/>
      <c r="P13" s="226"/>
      <c r="Q13" s="120"/>
      <c r="R13" s="227"/>
      <c r="S13" s="228"/>
      <c r="T13" s="228"/>
      <c r="U13" s="189">
        <f t="shared" si="3"/>
        <v>0</v>
      </c>
    </row>
    <row r="14" spans="1:21" x14ac:dyDescent="0.25">
      <c r="A14" s="95"/>
      <c r="B14" s="220"/>
      <c r="C14" s="221"/>
      <c r="D14" s="221"/>
      <c r="E14" s="172"/>
      <c r="F14" s="173"/>
      <c r="G14" s="173"/>
      <c r="H14" s="209" t="s">
        <v>41</v>
      </c>
      <c r="I14" s="269" t="str">
        <f t="shared" si="2"/>
        <v>/2025</v>
      </c>
      <c r="J14" s="223" t="s">
        <v>26</v>
      </c>
      <c r="K14" s="220"/>
      <c r="L14" s="224"/>
      <c r="M14" s="36"/>
      <c r="N14" s="225"/>
      <c r="O14" s="226"/>
      <c r="P14" s="226"/>
      <c r="Q14" s="120"/>
      <c r="R14" s="227"/>
      <c r="S14" s="228"/>
      <c r="T14" s="228"/>
      <c r="U14" s="189">
        <f t="shared" si="3"/>
        <v>0</v>
      </c>
    </row>
    <row r="15" spans="1:21" x14ac:dyDescent="0.25">
      <c r="A15" s="95"/>
      <c r="B15" s="220"/>
      <c r="C15" s="221"/>
      <c r="D15" s="221"/>
      <c r="E15" s="172"/>
      <c r="F15" s="173"/>
      <c r="G15" s="173"/>
      <c r="H15" s="209" t="s">
        <v>41</v>
      </c>
      <c r="I15" s="269" t="str">
        <f t="shared" si="2"/>
        <v>/2025</v>
      </c>
      <c r="J15" s="223" t="s">
        <v>26</v>
      </c>
      <c r="K15" s="220"/>
      <c r="L15" s="224"/>
      <c r="M15" s="36"/>
      <c r="N15" s="225"/>
      <c r="O15" s="226"/>
      <c r="P15" s="226"/>
      <c r="Q15" s="120"/>
      <c r="R15" s="227"/>
      <c r="S15" s="228"/>
      <c r="T15" s="228"/>
      <c r="U15" s="189">
        <f t="shared" si="3"/>
        <v>0</v>
      </c>
    </row>
    <row r="16" spans="1:21" x14ac:dyDescent="0.25">
      <c r="A16" s="95"/>
      <c r="B16" s="220"/>
      <c r="C16" s="221"/>
      <c r="D16" s="221"/>
      <c r="E16" s="172"/>
      <c r="F16" s="173"/>
      <c r="G16" s="173"/>
      <c r="H16" s="209" t="s">
        <v>41</v>
      </c>
      <c r="I16" s="269" t="str">
        <f t="shared" si="2"/>
        <v>/2025</v>
      </c>
      <c r="J16" s="223" t="s">
        <v>26</v>
      </c>
      <c r="K16" s="220"/>
      <c r="L16" s="224"/>
      <c r="M16" s="36"/>
      <c r="N16" s="225"/>
      <c r="O16" s="226"/>
      <c r="P16" s="226"/>
      <c r="Q16" s="120"/>
      <c r="R16" s="227"/>
      <c r="S16" s="228"/>
      <c r="T16" s="228"/>
      <c r="U16" s="189">
        <f t="shared" si="3"/>
        <v>0</v>
      </c>
    </row>
    <row r="17" spans="1:21" x14ac:dyDescent="0.25">
      <c r="A17" s="95"/>
      <c r="B17" s="220"/>
      <c r="C17" s="221"/>
      <c r="D17" s="221"/>
      <c r="E17" s="172"/>
      <c r="F17" s="173"/>
      <c r="G17" s="173"/>
      <c r="H17" s="209" t="s">
        <v>41</v>
      </c>
      <c r="I17" s="269" t="str">
        <f t="shared" si="2"/>
        <v>/2025</v>
      </c>
      <c r="J17" s="223" t="s">
        <v>26</v>
      </c>
      <c r="K17" s="220"/>
      <c r="L17" s="224"/>
      <c r="M17" s="36"/>
      <c r="N17" s="225"/>
      <c r="O17" s="226"/>
      <c r="P17" s="226"/>
      <c r="Q17" s="120"/>
      <c r="R17" s="227"/>
      <c r="S17" s="228"/>
      <c r="T17" s="228"/>
      <c r="U17" s="189">
        <f t="shared" si="3"/>
        <v>0</v>
      </c>
    </row>
    <row r="18" spans="1:21" x14ac:dyDescent="0.25">
      <c r="A18" s="95"/>
      <c r="B18" s="220"/>
      <c r="C18" s="221"/>
      <c r="D18" s="221"/>
      <c r="E18" s="172"/>
      <c r="F18" s="173"/>
      <c r="G18" s="173"/>
      <c r="H18" s="209"/>
      <c r="I18" s="269"/>
      <c r="J18" s="223"/>
      <c r="K18" s="220"/>
      <c r="L18" s="224"/>
      <c r="M18" s="36"/>
      <c r="N18" s="225"/>
      <c r="O18" s="226"/>
      <c r="P18" s="226"/>
      <c r="Q18" s="120"/>
      <c r="R18" s="227"/>
      <c r="S18" s="228"/>
      <c r="T18" s="228"/>
      <c r="U18" s="189"/>
    </row>
    <row r="19" spans="1:21" x14ac:dyDescent="0.25">
      <c r="A19" s="229"/>
      <c r="B19" s="230"/>
      <c r="C19" s="231"/>
      <c r="D19" s="231"/>
      <c r="E19" s="270" t="s">
        <v>73</v>
      </c>
      <c r="F19" s="271">
        <f>SUM(F12:F18)</f>
        <v>0</v>
      </c>
      <c r="G19" s="271">
        <f>SUM(G12:G18)</f>
        <v>0</v>
      </c>
      <c r="H19" s="232"/>
      <c r="I19" s="233"/>
      <c r="J19" s="233"/>
      <c r="K19" s="230"/>
      <c r="L19" s="234"/>
      <c r="M19" s="235"/>
      <c r="N19" s="236"/>
      <c r="O19" s="237"/>
      <c r="P19" s="237"/>
      <c r="Q19" s="238"/>
      <c r="R19" s="239"/>
      <c r="S19" s="240"/>
      <c r="T19" s="240"/>
      <c r="U19" s="241"/>
    </row>
    <row r="20" spans="1:21" x14ac:dyDescent="0.25">
      <c r="A20" s="95"/>
      <c r="B20" s="220"/>
      <c r="C20" s="221"/>
      <c r="D20" s="221"/>
      <c r="E20" s="172"/>
      <c r="F20" s="173"/>
      <c r="G20" s="173"/>
      <c r="H20" s="209"/>
      <c r="I20" s="269"/>
      <c r="J20" s="223"/>
      <c r="K20" s="220"/>
      <c r="L20" s="224"/>
      <c r="M20" s="36"/>
      <c r="N20" s="225"/>
      <c r="O20" s="226"/>
      <c r="P20" s="226"/>
      <c r="Q20" s="120"/>
      <c r="R20" s="227"/>
      <c r="S20" s="228"/>
      <c r="T20" s="228"/>
      <c r="U20" s="189"/>
    </row>
    <row r="21" spans="1:21" x14ac:dyDescent="0.25">
      <c r="A21" s="95"/>
      <c r="B21" s="220"/>
      <c r="C21" s="221"/>
      <c r="D21" s="221"/>
      <c r="E21" s="172"/>
      <c r="F21" s="173"/>
      <c r="G21" s="173"/>
      <c r="H21" s="209" t="s">
        <v>41</v>
      </c>
      <c r="I21" s="269" t="str">
        <f t="shared" ref="I21:I47" si="4">CONCATENATE(A21,"/",2025)</f>
        <v>/2025</v>
      </c>
      <c r="J21" s="223" t="s">
        <v>26</v>
      </c>
      <c r="K21" s="220"/>
      <c r="L21" s="224"/>
      <c r="M21" s="36"/>
      <c r="N21" s="225"/>
      <c r="O21" s="226"/>
      <c r="P21" s="226"/>
      <c r="Q21" s="120"/>
      <c r="R21" s="227"/>
      <c r="S21" s="228"/>
      <c r="T21" s="228"/>
      <c r="U21" s="189">
        <f t="shared" ref="U21:U24" si="5">IF(K21&lt;&gt;"","",C21)</f>
        <v>0</v>
      </c>
    </row>
    <row r="22" spans="1:21" x14ac:dyDescent="0.25">
      <c r="A22" s="95"/>
      <c r="B22" s="220"/>
      <c r="C22" s="221"/>
      <c r="D22" s="221"/>
      <c r="E22" s="172"/>
      <c r="F22" s="173"/>
      <c r="G22" s="173"/>
      <c r="H22" s="209" t="s">
        <v>41</v>
      </c>
      <c r="I22" s="269" t="str">
        <f t="shared" si="4"/>
        <v>/2025</v>
      </c>
      <c r="J22" s="223" t="s">
        <v>26</v>
      </c>
      <c r="K22" s="220"/>
      <c r="L22" s="224"/>
      <c r="M22" s="36"/>
      <c r="N22" s="225"/>
      <c r="O22" s="226"/>
      <c r="P22" s="226"/>
      <c r="Q22" s="120"/>
      <c r="R22" s="227"/>
      <c r="S22" s="228"/>
      <c r="T22" s="228"/>
      <c r="U22" s="189">
        <f t="shared" si="5"/>
        <v>0</v>
      </c>
    </row>
    <row r="23" spans="1:21" x14ac:dyDescent="0.25">
      <c r="A23" s="95"/>
      <c r="B23" s="220"/>
      <c r="C23" s="221"/>
      <c r="D23" s="221"/>
      <c r="E23" s="172"/>
      <c r="F23" s="173"/>
      <c r="G23" s="173"/>
      <c r="H23" s="209" t="s">
        <v>41</v>
      </c>
      <c r="I23" s="269" t="str">
        <f t="shared" si="4"/>
        <v>/2025</v>
      </c>
      <c r="J23" s="223" t="s">
        <v>26</v>
      </c>
      <c r="K23" s="220"/>
      <c r="L23" s="224"/>
      <c r="M23" s="36"/>
      <c r="N23" s="225"/>
      <c r="O23" s="226"/>
      <c r="P23" s="226"/>
      <c r="Q23" s="120"/>
      <c r="R23" s="227"/>
      <c r="S23" s="228"/>
      <c r="T23" s="228"/>
      <c r="U23" s="189">
        <f t="shared" si="5"/>
        <v>0</v>
      </c>
    </row>
    <row r="24" spans="1:21" x14ac:dyDescent="0.25">
      <c r="A24" s="95"/>
      <c r="B24" s="220"/>
      <c r="C24" s="221"/>
      <c r="D24" s="221"/>
      <c r="E24" s="172"/>
      <c r="F24" s="173"/>
      <c r="G24" s="173"/>
      <c r="H24" s="209" t="s">
        <v>41</v>
      </c>
      <c r="I24" s="269" t="str">
        <f t="shared" si="4"/>
        <v>/2025</v>
      </c>
      <c r="J24" s="223" t="s">
        <v>26</v>
      </c>
      <c r="K24" s="220"/>
      <c r="L24" s="224"/>
      <c r="M24" s="36"/>
      <c r="N24" s="225"/>
      <c r="O24" s="226"/>
      <c r="P24" s="226"/>
      <c r="Q24" s="120"/>
      <c r="R24" s="227"/>
      <c r="S24" s="228"/>
      <c r="T24" s="228"/>
      <c r="U24" s="189">
        <f t="shared" si="5"/>
        <v>0</v>
      </c>
    </row>
    <row r="25" spans="1:21" x14ac:dyDescent="0.25">
      <c r="A25" s="95"/>
      <c r="B25" s="220"/>
      <c r="C25" s="221"/>
      <c r="D25" s="221"/>
      <c r="E25" s="172"/>
      <c r="F25" s="173"/>
      <c r="G25" s="173"/>
      <c r="H25" s="222"/>
      <c r="I25" s="269"/>
      <c r="J25" s="223"/>
      <c r="K25" s="220"/>
      <c r="L25" s="224"/>
      <c r="M25" s="36"/>
      <c r="N25" s="225"/>
      <c r="O25" s="226"/>
      <c r="P25" s="226"/>
      <c r="Q25" s="120"/>
      <c r="R25" s="227"/>
      <c r="S25" s="228"/>
      <c r="T25" s="228"/>
      <c r="U25" s="189"/>
    </row>
    <row r="26" spans="1:21" x14ac:dyDescent="0.25">
      <c r="A26" s="229"/>
      <c r="B26" s="230"/>
      <c r="C26" s="231"/>
      <c r="D26" s="231"/>
      <c r="E26" s="270" t="s">
        <v>73</v>
      </c>
      <c r="F26" s="271">
        <f>SUM(F21:F25)</f>
        <v>0</v>
      </c>
      <c r="G26" s="271">
        <f>SUM(G21:G25)</f>
        <v>0</v>
      </c>
      <c r="H26" s="232"/>
      <c r="I26" s="233"/>
      <c r="J26" s="233"/>
      <c r="K26" s="230"/>
      <c r="L26" s="234"/>
      <c r="M26" s="235"/>
      <c r="N26" s="236"/>
      <c r="O26" s="237"/>
      <c r="P26" s="237"/>
      <c r="Q26" s="238"/>
      <c r="R26" s="239"/>
      <c r="S26" s="240"/>
      <c r="T26" s="240"/>
      <c r="U26" s="241"/>
    </row>
    <row r="27" spans="1:21" x14ac:dyDescent="0.25">
      <c r="A27" s="95"/>
      <c r="B27" s="220"/>
      <c r="C27" s="221"/>
      <c r="D27" s="221"/>
      <c r="E27" s="172"/>
      <c r="F27" s="173"/>
      <c r="G27" s="173"/>
      <c r="H27" s="222"/>
      <c r="I27" s="269"/>
      <c r="J27" s="223"/>
      <c r="K27" s="220"/>
      <c r="L27" s="224"/>
      <c r="M27" s="36"/>
      <c r="N27" s="225"/>
      <c r="O27" s="226"/>
      <c r="P27" s="226"/>
      <c r="Q27" s="120"/>
      <c r="R27" s="227"/>
      <c r="S27" s="228"/>
      <c r="T27" s="228"/>
      <c r="U27" s="189"/>
    </row>
    <row r="28" spans="1:21" x14ac:dyDescent="0.25">
      <c r="A28" s="95"/>
      <c r="B28" s="220"/>
      <c r="C28" s="221"/>
      <c r="D28" s="221"/>
      <c r="E28" s="172"/>
      <c r="F28" s="173"/>
      <c r="G28" s="173"/>
      <c r="H28" s="222" t="s">
        <v>71</v>
      </c>
      <c r="I28" s="269" t="str">
        <f t="shared" ref="I28" si="6">CONCATENATE(A28,"/",2025)</f>
        <v>/2025</v>
      </c>
      <c r="J28" s="223" t="s">
        <v>26</v>
      </c>
      <c r="K28" s="220"/>
      <c r="L28" s="224"/>
      <c r="M28" s="36"/>
      <c r="N28" s="225"/>
      <c r="O28" s="273"/>
      <c r="P28" s="272"/>
      <c r="Q28" s="120"/>
      <c r="R28" s="227"/>
      <c r="S28" s="228"/>
      <c r="T28" s="228"/>
      <c r="U28" s="189">
        <f t="shared" ref="U28" si="7">IF(K28&lt;&gt;"","",C28)</f>
        <v>0</v>
      </c>
    </row>
    <row r="29" spans="1:21" x14ac:dyDescent="0.25">
      <c r="A29" s="95"/>
      <c r="B29" s="220"/>
      <c r="C29" s="221"/>
      <c r="D29" s="221"/>
      <c r="E29" s="172"/>
      <c r="F29" s="173"/>
      <c r="G29" s="173"/>
      <c r="H29" s="222"/>
      <c r="I29" s="269"/>
      <c r="J29" s="223"/>
      <c r="K29" s="220"/>
      <c r="L29" s="224"/>
      <c r="M29" s="36"/>
      <c r="N29" s="225"/>
      <c r="O29" s="226"/>
      <c r="P29" s="226"/>
      <c r="Q29" s="120"/>
      <c r="R29" s="227"/>
      <c r="S29" s="228"/>
      <c r="T29" s="228"/>
      <c r="U29" s="189"/>
    </row>
    <row r="30" spans="1:21" x14ac:dyDescent="0.25">
      <c r="A30" s="229"/>
      <c r="B30" s="230"/>
      <c r="C30" s="231"/>
      <c r="D30" s="231"/>
      <c r="E30" s="270" t="s">
        <v>73</v>
      </c>
      <c r="F30" s="271">
        <f>SUM(F28:F29)</f>
        <v>0</v>
      </c>
      <c r="G30" s="271">
        <f>SUM(G28:G29)</f>
        <v>0</v>
      </c>
      <c r="H30" s="232"/>
      <c r="I30" s="233"/>
      <c r="J30" s="233"/>
      <c r="K30" s="230"/>
      <c r="L30" s="234"/>
      <c r="M30" s="235"/>
      <c r="N30" s="236"/>
      <c r="O30" s="237"/>
      <c r="P30" s="237"/>
      <c r="Q30" s="238"/>
      <c r="R30" s="239"/>
      <c r="S30" s="240"/>
      <c r="T30" s="240"/>
      <c r="U30" s="241"/>
    </row>
    <row r="31" spans="1:21" x14ac:dyDescent="0.25">
      <c r="A31" s="95"/>
      <c r="B31" s="220"/>
      <c r="C31" s="221"/>
      <c r="D31" s="221"/>
      <c r="E31" s="172"/>
      <c r="F31" s="173"/>
      <c r="G31" s="173"/>
      <c r="H31" s="222"/>
      <c r="I31" s="269"/>
      <c r="J31" s="223"/>
      <c r="K31" s="220"/>
      <c r="L31" s="224"/>
      <c r="M31" s="36"/>
      <c r="N31" s="225"/>
      <c r="O31" s="226"/>
      <c r="P31" s="226"/>
      <c r="Q31" s="120"/>
      <c r="R31" s="227"/>
      <c r="S31" s="228"/>
      <c r="T31" s="228"/>
      <c r="U31" s="189"/>
    </row>
    <row r="32" spans="1:21" x14ac:dyDescent="0.25">
      <c r="A32" s="95"/>
      <c r="B32" s="220"/>
      <c r="C32" s="221"/>
      <c r="D32" s="221"/>
      <c r="E32" s="172"/>
      <c r="F32" s="173"/>
      <c r="G32" s="173"/>
      <c r="H32" s="222" t="s">
        <v>71</v>
      </c>
      <c r="I32" s="269" t="str">
        <f t="shared" si="4"/>
        <v>/2025</v>
      </c>
      <c r="J32" s="223" t="s">
        <v>26</v>
      </c>
      <c r="K32" s="220"/>
      <c r="L32" s="224"/>
      <c r="M32" s="36"/>
      <c r="N32" s="225"/>
      <c r="O32" s="273"/>
      <c r="P32" s="272"/>
      <c r="Q32" s="120"/>
      <c r="R32" s="227"/>
      <c r="S32" s="228"/>
      <c r="T32" s="228"/>
      <c r="U32" s="189">
        <f t="shared" ref="U32" si="8">IF(K32&lt;&gt;"","",C32)</f>
        <v>0</v>
      </c>
    </row>
    <row r="33" spans="1:21" x14ac:dyDescent="0.25">
      <c r="A33" s="95"/>
      <c r="B33" s="220"/>
      <c r="C33" s="221"/>
      <c r="D33" s="221"/>
      <c r="E33" s="172"/>
      <c r="F33" s="173"/>
      <c r="G33" s="173"/>
      <c r="H33" s="222"/>
      <c r="I33" s="269"/>
      <c r="J33" s="223"/>
      <c r="K33" s="220"/>
      <c r="L33" s="224"/>
      <c r="M33" s="36"/>
      <c r="N33" s="225"/>
      <c r="O33" s="226"/>
      <c r="P33" s="226"/>
      <c r="Q33" s="120"/>
      <c r="R33" s="227"/>
      <c r="S33" s="228"/>
      <c r="T33" s="228"/>
      <c r="U33" s="189"/>
    </row>
    <row r="34" spans="1:21" x14ac:dyDescent="0.25">
      <c r="A34" s="229"/>
      <c r="B34" s="230"/>
      <c r="C34" s="231"/>
      <c r="D34" s="231"/>
      <c r="E34" s="270" t="s">
        <v>73</v>
      </c>
      <c r="F34" s="271">
        <f>SUM(F32:F33)</f>
        <v>0</v>
      </c>
      <c r="G34" s="271">
        <f>SUM(G32:G33)</f>
        <v>0</v>
      </c>
      <c r="H34" s="232"/>
      <c r="I34" s="233"/>
      <c r="J34" s="233"/>
      <c r="K34" s="230"/>
      <c r="L34" s="234"/>
      <c r="M34" s="235"/>
      <c r="N34" s="236"/>
      <c r="O34" s="237"/>
      <c r="P34" s="237"/>
      <c r="Q34" s="238"/>
      <c r="R34" s="239"/>
      <c r="S34" s="240"/>
      <c r="T34" s="240"/>
      <c r="U34" s="241"/>
    </row>
    <row r="35" spans="1:21" x14ac:dyDescent="0.25">
      <c r="A35" s="95"/>
      <c r="B35" s="220"/>
      <c r="C35" s="221"/>
      <c r="D35" s="221"/>
      <c r="E35" s="172"/>
      <c r="F35" s="173"/>
      <c r="G35" s="173"/>
      <c r="H35" s="222"/>
      <c r="I35" s="269"/>
      <c r="J35" s="223"/>
      <c r="K35" s="220"/>
      <c r="L35" s="224"/>
      <c r="M35" s="36"/>
      <c r="N35" s="225"/>
      <c r="O35" s="226"/>
      <c r="P35" s="226"/>
      <c r="Q35" s="120"/>
      <c r="R35" s="227"/>
      <c r="S35" s="228"/>
      <c r="T35" s="228"/>
      <c r="U35" s="189"/>
    </row>
    <row r="36" spans="1:21" x14ac:dyDescent="0.25">
      <c r="A36" s="95"/>
      <c r="B36" s="220"/>
      <c r="C36" s="221"/>
      <c r="D36" s="221"/>
      <c r="E36" s="172"/>
      <c r="F36" s="173"/>
      <c r="G36" s="173"/>
      <c r="H36" s="209" t="s">
        <v>41</v>
      </c>
      <c r="I36" s="269" t="str">
        <f>CONCATENATE(A36,"/",2025)</f>
        <v>/2025</v>
      </c>
      <c r="J36" s="223" t="s">
        <v>26</v>
      </c>
      <c r="K36" s="220"/>
      <c r="L36" s="224"/>
      <c r="M36" s="36"/>
      <c r="N36" s="225"/>
      <c r="O36" s="226"/>
      <c r="P36" s="226"/>
      <c r="Q36" s="120"/>
      <c r="R36" s="227"/>
      <c r="S36" s="228"/>
      <c r="T36" s="228"/>
      <c r="U36" s="189">
        <f t="shared" ref="U36:U47" si="9">IF(K36&lt;&gt;"","",C36)</f>
        <v>0</v>
      </c>
    </row>
    <row r="37" spans="1:21" x14ac:dyDescent="0.25">
      <c r="A37" s="95"/>
      <c r="B37" s="220"/>
      <c r="C37" s="221"/>
      <c r="D37" s="221"/>
      <c r="E37" s="172"/>
      <c r="F37" s="173"/>
      <c r="G37" s="173"/>
      <c r="H37" s="209" t="s">
        <v>41</v>
      </c>
      <c r="I37" s="269" t="str">
        <f>CONCATENATE(A37,"/",2025)</f>
        <v>/2025</v>
      </c>
      <c r="J37" s="223" t="s">
        <v>26</v>
      </c>
      <c r="K37" s="220"/>
      <c r="L37" s="224"/>
      <c r="M37" s="36"/>
      <c r="N37" s="225"/>
      <c r="O37" s="226"/>
      <c r="P37" s="226"/>
      <c r="Q37" s="120"/>
      <c r="R37" s="227"/>
      <c r="S37" s="228"/>
      <c r="T37" s="228"/>
      <c r="U37" s="189">
        <f t="shared" si="9"/>
        <v>0</v>
      </c>
    </row>
    <row r="38" spans="1:21" x14ac:dyDescent="0.25">
      <c r="A38" s="95"/>
      <c r="B38" s="220"/>
      <c r="C38" s="221"/>
      <c r="D38" s="221"/>
      <c r="E38" s="172"/>
      <c r="F38" s="173"/>
      <c r="G38" s="173"/>
      <c r="H38" s="209" t="s">
        <v>41</v>
      </c>
      <c r="I38" s="269" t="str">
        <f>CONCATENATE(A38,"/",2025)</f>
        <v>/2025</v>
      </c>
      <c r="J38" s="223" t="s">
        <v>26</v>
      </c>
      <c r="K38" s="220"/>
      <c r="L38" s="224"/>
      <c r="M38" s="36"/>
      <c r="N38" s="225"/>
      <c r="O38" s="226"/>
      <c r="P38" s="226"/>
      <c r="Q38" s="120"/>
      <c r="R38" s="227"/>
      <c r="S38" s="228"/>
      <c r="T38" s="228"/>
      <c r="U38" s="189">
        <f t="shared" si="9"/>
        <v>0</v>
      </c>
    </row>
    <row r="39" spans="1:21" x14ac:dyDescent="0.25">
      <c r="A39" s="95"/>
      <c r="B39" s="220"/>
      <c r="C39" s="221"/>
      <c r="D39" s="221"/>
      <c r="E39" s="172"/>
      <c r="F39" s="173"/>
      <c r="G39" s="173"/>
      <c r="H39" s="209" t="s">
        <v>41</v>
      </c>
      <c r="I39" s="269" t="str">
        <f>CONCATENATE(A39,"/",2025)</f>
        <v>/2025</v>
      </c>
      <c r="J39" s="223" t="s">
        <v>26</v>
      </c>
      <c r="K39" s="220"/>
      <c r="L39" s="224"/>
      <c r="M39" s="36"/>
      <c r="N39" s="225"/>
      <c r="O39" s="226"/>
      <c r="P39" s="226"/>
      <c r="Q39" s="120"/>
      <c r="R39" s="227"/>
      <c r="S39" s="228"/>
      <c r="T39" s="228"/>
      <c r="U39" s="189">
        <f t="shared" si="9"/>
        <v>0</v>
      </c>
    </row>
    <row r="40" spans="1:21" x14ac:dyDescent="0.25">
      <c r="A40" s="95"/>
      <c r="B40" s="220"/>
      <c r="C40" s="221"/>
      <c r="D40" s="221"/>
      <c r="E40" s="172"/>
      <c r="F40" s="173"/>
      <c r="G40" s="173"/>
      <c r="H40" s="209" t="s">
        <v>41</v>
      </c>
      <c r="I40" s="269" t="str">
        <f>CONCATENATE(A40,"/",2025)</f>
        <v>/2025</v>
      </c>
      <c r="J40" s="223" t="s">
        <v>26</v>
      </c>
      <c r="K40" s="220"/>
      <c r="L40" s="224"/>
      <c r="M40" s="36"/>
      <c r="N40" s="225"/>
      <c r="O40" s="226"/>
      <c r="P40" s="226"/>
      <c r="Q40" s="120"/>
      <c r="R40" s="227"/>
      <c r="S40" s="228"/>
      <c r="T40" s="228"/>
      <c r="U40" s="189">
        <f t="shared" si="9"/>
        <v>0</v>
      </c>
    </row>
    <row r="41" spans="1:21" x14ac:dyDescent="0.25">
      <c r="A41" s="95"/>
      <c r="B41" s="220"/>
      <c r="C41" s="221"/>
      <c r="D41" s="221"/>
      <c r="E41" s="172"/>
      <c r="F41" s="173"/>
      <c r="G41" s="173"/>
      <c r="H41" s="209" t="s">
        <v>41</v>
      </c>
      <c r="I41" s="269" t="str">
        <f t="shared" si="4"/>
        <v>/2025</v>
      </c>
      <c r="J41" s="223" t="s">
        <v>26</v>
      </c>
      <c r="K41" s="220"/>
      <c r="L41" s="224"/>
      <c r="M41" s="36"/>
      <c r="N41" s="225"/>
      <c r="O41" s="226"/>
      <c r="P41" s="226"/>
      <c r="Q41" s="120"/>
      <c r="R41" s="227"/>
      <c r="S41" s="228"/>
      <c r="T41" s="228"/>
      <c r="U41" s="189">
        <f t="shared" si="9"/>
        <v>0</v>
      </c>
    </row>
    <row r="42" spans="1:21" x14ac:dyDescent="0.25">
      <c r="A42" s="95"/>
      <c r="B42" s="220"/>
      <c r="C42" s="221"/>
      <c r="D42" s="221"/>
      <c r="E42" s="172"/>
      <c r="F42" s="173"/>
      <c r="G42" s="173"/>
      <c r="H42" s="209" t="s">
        <v>41</v>
      </c>
      <c r="I42" s="269" t="str">
        <f t="shared" si="4"/>
        <v>/2025</v>
      </c>
      <c r="J42" s="223" t="s">
        <v>26</v>
      </c>
      <c r="K42" s="220"/>
      <c r="L42" s="224"/>
      <c r="M42" s="36"/>
      <c r="N42" s="225"/>
      <c r="O42" s="226"/>
      <c r="P42" s="226"/>
      <c r="Q42" s="120"/>
      <c r="R42" s="227"/>
      <c r="S42" s="228"/>
      <c r="T42" s="228"/>
      <c r="U42" s="189">
        <f t="shared" si="9"/>
        <v>0</v>
      </c>
    </row>
    <row r="43" spans="1:21" x14ac:dyDescent="0.25">
      <c r="A43" s="95"/>
      <c r="B43" s="220"/>
      <c r="C43" s="221"/>
      <c r="D43" s="221"/>
      <c r="E43" s="172"/>
      <c r="F43" s="173"/>
      <c r="G43" s="173"/>
      <c r="H43" s="209" t="s">
        <v>41</v>
      </c>
      <c r="I43" s="269" t="str">
        <f t="shared" si="4"/>
        <v>/2025</v>
      </c>
      <c r="J43" s="223" t="s">
        <v>26</v>
      </c>
      <c r="K43" s="220"/>
      <c r="L43" s="224"/>
      <c r="M43" s="36"/>
      <c r="N43" s="225"/>
      <c r="O43" s="226"/>
      <c r="P43" s="226"/>
      <c r="Q43" s="120"/>
      <c r="R43" s="227"/>
      <c r="S43" s="228"/>
      <c r="T43" s="228"/>
      <c r="U43" s="189">
        <f t="shared" si="9"/>
        <v>0</v>
      </c>
    </row>
    <row r="44" spans="1:21" x14ac:dyDescent="0.25">
      <c r="A44" s="95"/>
      <c r="B44" s="220"/>
      <c r="C44" s="221"/>
      <c r="D44" s="221"/>
      <c r="E44" s="172"/>
      <c r="F44" s="173"/>
      <c r="G44" s="173"/>
      <c r="H44" s="209" t="s">
        <v>41</v>
      </c>
      <c r="I44" s="269" t="str">
        <f t="shared" si="4"/>
        <v>/2025</v>
      </c>
      <c r="J44" s="223" t="s">
        <v>26</v>
      </c>
      <c r="K44" s="220"/>
      <c r="L44" s="224"/>
      <c r="M44" s="36"/>
      <c r="N44" s="225"/>
      <c r="O44" s="226"/>
      <c r="P44" s="226"/>
      <c r="Q44" s="120"/>
      <c r="R44" s="227"/>
      <c r="S44" s="228"/>
      <c r="T44" s="228"/>
      <c r="U44" s="189">
        <f t="shared" si="9"/>
        <v>0</v>
      </c>
    </row>
    <row r="45" spans="1:21" x14ac:dyDescent="0.25">
      <c r="A45" s="95"/>
      <c r="B45" s="220"/>
      <c r="C45" s="221"/>
      <c r="D45" s="221"/>
      <c r="E45" s="172"/>
      <c r="F45" s="173"/>
      <c r="G45" s="173"/>
      <c r="H45" s="209" t="s">
        <v>41</v>
      </c>
      <c r="I45" s="269" t="str">
        <f t="shared" si="4"/>
        <v>/2025</v>
      </c>
      <c r="J45" s="223" t="s">
        <v>26</v>
      </c>
      <c r="K45" s="220"/>
      <c r="L45" s="224"/>
      <c r="M45" s="36"/>
      <c r="N45" s="225"/>
      <c r="O45" s="226"/>
      <c r="P45" s="226"/>
      <c r="Q45" s="120"/>
      <c r="R45" s="227"/>
      <c r="S45" s="228"/>
      <c r="T45" s="228"/>
      <c r="U45" s="189">
        <f t="shared" si="9"/>
        <v>0</v>
      </c>
    </row>
    <row r="46" spans="1:21" x14ac:dyDescent="0.25">
      <c r="A46" s="95"/>
      <c r="B46" s="220"/>
      <c r="C46" s="221"/>
      <c r="D46" s="221"/>
      <c r="E46" s="172"/>
      <c r="F46" s="173"/>
      <c r="G46" s="173"/>
      <c r="H46" s="209" t="s">
        <v>41</v>
      </c>
      <c r="I46" s="269" t="str">
        <f t="shared" si="4"/>
        <v>/2025</v>
      </c>
      <c r="J46" s="223" t="s">
        <v>26</v>
      </c>
      <c r="K46" s="220"/>
      <c r="L46" s="224"/>
      <c r="M46" s="36"/>
      <c r="N46" s="225"/>
      <c r="O46" s="226"/>
      <c r="P46" s="226"/>
      <c r="Q46" s="120"/>
      <c r="R46" s="227"/>
      <c r="S46" s="228"/>
      <c r="T46" s="228"/>
      <c r="U46" s="189">
        <f t="shared" si="9"/>
        <v>0</v>
      </c>
    </row>
    <row r="47" spans="1:21" x14ac:dyDescent="0.25">
      <c r="A47" s="95"/>
      <c r="B47" s="220"/>
      <c r="C47" s="221"/>
      <c r="D47" s="221"/>
      <c r="E47" s="172"/>
      <c r="F47" s="173"/>
      <c r="G47" s="173"/>
      <c r="H47" s="209" t="s">
        <v>41</v>
      </c>
      <c r="I47" s="269" t="str">
        <f t="shared" si="4"/>
        <v>/2025</v>
      </c>
      <c r="J47" s="223" t="s">
        <v>26</v>
      </c>
      <c r="K47" s="220"/>
      <c r="L47" s="224"/>
      <c r="M47" s="36"/>
      <c r="N47" s="225"/>
      <c r="O47" s="226"/>
      <c r="P47" s="226"/>
      <c r="Q47" s="120"/>
      <c r="R47" s="227"/>
      <c r="S47" s="228"/>
      <c r="T47" s="228"/>
      <c r="U47" s="189">
        <f t="shared" si="9"/>
        <v>0</v>
      </c>
    </row>
    <row r="48" spans="1:21" x14ac:dyDescent="0.25">
      <c r="A48" s="95"/>
      <c r="B48" s="220"/>
      <c r="C48" s="221"/>
      <c r="D48" s="221"/>
      <c r="E48" s="172"/>
      <c r="F48" s="173"/>
      <c r="G48" s="173"/>
      <c r="H48" s="222"/>
      <c r="I48" s="269"/>
      <c r="J48" s="223"/>
      <c r="K48" s="220"/>
      <c r="L48" s="224"/>
      <c r="M48" s="36"/>
      <c r="N48" s="225"/>
      <c r="O48" s="226"/>
      <c r="P48" s="226"/>
      <c r="Q48" s="120"/>
      <c r="R48" s="227"/>
      <c r="S48" s="228"/>
      <c r="T48" s="228"/>
      <c r="U48" s="189"/>
    </row>
    <row r="49" spans="1:21" x14ac:dyDescent="0.25">
      <c r="A49" s="95"/>
      <c r="B49" s="220"/>
      <c r="C49" s="221"/>
      <c r="D49" s="244"/>
      <c r="E49" s="270" t="s">
        <v>73</v>
      </c>
      <c r="F49" s="271">
        <f>SUM(F36:F48)</f>
        <v>0</v>
      </c>
      <c r="G49" s="271">
        <f>SUM(G32:G48)</f>
        <v>0</v>
      </c>
      <c r="H49" s="222"/>
      <c r="I49" s="269"/>
      <c r="J49" s="223"/>
      <c r="K49" s="220"/>
      <c r="L49" s="224"/>
      <c r="M49" s="36"/>
      <c r="N49" s="225"/>
      <c r="O49" s="226"/>
      <c r="P49" s="226"/>
      <c r="Q49" s="120"/>
      <c r="R49" s="227"/>
      <c r="S49" s="228"/>
      <c r="T49" s="228"/>
      <c r="U49" s="189"/>
    </row>
    <row r="50" spans="1:21" x14ac:dyDescent="0.25">
      <c r="A50" s="95"/>
      <c r="B50" s="220"/>
      <c r="C50" s="221"/>
      <c r="D50" s="221"/>
      <c r="E50" s="172"/>
      <c r="F50" s="173"/>
      <c r="G50" s="173"/>
      <c r="H50" s="222"/>
      <c r="I50" s="269"/>
      <c r="J50" s="223"/>
      <c r="K50" s="220"/>
      <c r="L50" s="224"/>
      <c r="M50" s="36"/>
      <c r="N50" s="225"/>
      <c r="O50" s="226"/>
      <c r="P50" s="226"/>
      <c r="Q50" s="120"/>
      <c r="R50" s="227"/>
      <c r="S50" s="228"/>
      <c r="T50" s="228"/>
      <c r="U50" s="189"/>
    </row>
    <row r="51" spans="1:21" x14ac:dyDescent="0.25">
      <c r="A51" s="95"/>
      <c r="B51" s="220"/>
      <c r="C51" s="221"/>
      <c r="D51" s="221"/>
      <c r="E51" s="172"/>
      <c r="F51" s="173"/>
      <c r="G51" s="173"/>
      <c r="H51" s="222" t="s">
        <v>71</v>
      </c>
      <c r="I51" s="269" t="str">
        <f>CONCATENATE(A51,"/",2025)</f>
        <v>/2025</v>
      </c>
      <c r="J51" s="223"/>
      <c r="K51" s="220"/>
      <c r="L51" s="224"/>
      <c r="M51" s="36"/>
      <c r="N51" s="225"/>
      <c r="O51" s="226"/>
      <c r="P51" s="226"/>
      <c r="Q51" s="120"/>
      <c r="R51" s="227"/>
      <c r="S51" s="228"/>
      <c r="T51" s="228"/>
      <c r="U51" s="189">
        <f>IF(K51&lt;&gt;"","",F51)</f>
        <v>0</v>
      </c>
    </row>
    <row r="52" spans="1:21" x14ac:dyDescent="0.25">
      <c r="A52" s="254"/>
      <c r="B52" s="255"/>
      <c r="C52" s="256"/>
      <c r="D52" s="256"/>
      <c r="E52" s="190"/>
      <c r="F52" s="191"/>
      <c r="G52" s="191"/>
      <c r="H52" s="257"/>
      <c r="I52" s="258"/>
      <c r="J52" s="259"/>
      <c r="K52" s="260"/>
      <c r="L52" s="261"/>
      <c r="M52" s="262"/>
      <c r="N52" s="263"/>
      <c r="O52" s="264"/>
      <c r="P52" s="264"/>
      <c r="Q52" s="265"/>
      <c r="R52" s="266"/>
      <c r="S52" s="267"/>
      <c r="T52" s="267"/>
      <c r="U52" s="268"/>
    </row>
    <row r="53" spans="1:21" x14ac:dyDescent="0.25">
      <c r="A53" s="176"/>
      <c r="B53" s="177"/>
      <c r="C53" s="178"/>
      <c r="D53" s="274"/>
      <c r="E53" s="270" t="s">
        <v>74</v>
      </c>
      <c r="F53" s="271">
        <f>F49+F34+F30+F26+F19+F10</f>
        <v>0</v>
      </c>
      <c r="G53" s="271">
        <f>G51+G49+G34+G30+G26+G19+G10</f>
        <v>0</v>
      </c>
      <c r="H53" s="179"/>
      <c r="M53" s="180">
        <f t="shared" ref="M53:U53" si="10">SUM(M4:M52)</f>
        <v>0</v>
      </c>
      <c r="N53" s="180">
        <f t="shared" si="10"/>
        <v>0</v>
      </c>
      <c r="O53" s="180">
        <f t="shared" si="10"/>
        <v>0</v>
      </c>
      <c r="P53" s="180">
        <f t="shared" si="10"/>
        <v>0</v>
      </c>
      <c r="Q53" s="180">
        <f t="shared" si="10"/>
        <v>0</v>
      </c>
      <c r="R53" s="180">
        <f t="shared" si="10"/>
        <v>0</v>
      </c>
      <c r="S53" s="180">
        <f t="shared" si="10"/>
        <v>0</v>
      </c>
      <c r="T53" s="180">
        <f t="shared" si="10"/>
        <v>0</v>
      </c>
      <c r="U53" s="180">
        <f t="shared" si="10"/>
        <v>0</v>
      </c>
    </row>
    <row r="54" spans="1:21" ht="17.25" x14ac:dyDescent="0.25">
      <c r="A54" s="100"/>
      <c r="B54" s="168"/>
      <c r="C54" s="103"/>
      <c r="D54" s="103"/>
      <c r="L54" s="85" t="s">
        <v>44</v>
      </c>
      <c r="M54" s="162">
        <f>M53-N53</f>
        <v>0</v>
      </c>
      <c r="O54" s="163">
        <f>O53-P53</f>
        <v>0</v>
      </c>
      <c r="Q54" s="164">
        <f>Q53</f>
        <v>0</v>
      </c>
      <c r="S54" s="165">
        <f>S53-T53</f>
        <v>0</v>
      </c>
    </row>
    <row r="55" spans="1:21" x14ac:dyDescent="0.25">
      <c r="A55" s="100"/>
      <c r="B55" s="309"/>
      <c r="C55" s="309"/>
      <c r="F55" s="163"/>
      <c r="G55" s="163"/>
      <c r="L55" s="52" t="s">
        <v>22</v>
      </c>
      <c r="M55" s="89">
        <f>N53+O55</f>
        <v>0</v>
      </c>
      <c r="O55" s="89">
        <f>P53</f>
        <v>0</v>
      </c>
      <c r="P55" s="28" t="s">
        <v>23</v>
      </c>
      <c r="Q55" s="163">
        <f>R53</f>
        <v>0</v>
      </c>
    </row>
    <row r="56" spans="1:21" ht="17.25" x14ac:dyDescent="0.25">
      <c r="A56" s="100"/>
      <c r="L56" s="85" t="s">
        <v>24</v>
      </c>
      <c r="M56" s="162">
        <f>M55/1.2</f>
        <v>0</v>
      </c>
      <c r="N56" s="162"/>
      <c r="O56" s="162">
        <f>O55/1.2</f>
        <v>0</v>
      </c>
    </row>
    <row r="57" spans="1:21" ht="18" thickBot="1" x14ac:dyDescent="0.3">
      <c r="A57" s="100"/>
      <c r="L57" s="52" t="s">
        <v>25</v>
      </c>
      <c r="M57" s="169">
        <f>M56*20/100</f>
        <v>0</v>
      </c>
      <c r="N57" s="169"/>
      <c r="O57" s="169">
        <f t="shared" ref="O57" si="11">O56*20/100</f>
        <v>0</v>
      </c>
      <c r="P57" s="170"/>
    </row>
    <row r="58" spans="1:21" ht="19.5" thickTop="1" x14ac:dyDescent="0.25">
      <c r="A58" s="100"/>
      <c r="B58" s="312" t="s">
        <v>83</v>
      </c>
      <c r="C58" s="313"/>
      <c r="D58" s="314"/>
      <c r="F58" s="163"/>
      <c r="L58" s="85" t="s">
        <v>75</v>
      </c>
      <c r="M58" s="162">
        <f>M56+Q55+S55</f>
        <v>0</v>
      </c>
    </row>
    <row r="59" spans="1:21" ht="17.25" x14ac:dyDescent="0.25">
      <c r="B59" s="275"/>
      <c r="C59" s="276"/>
      <c r="D59" s="277"/>
      <c r="L59" s="85"/>
      <c r="M59" s="162"/>
    </row>
    <row r="60" spans="1:21" ht="17.25" x14ac:dyDescent="0.25">
      <c r="B60" s="278">
        <v>607090</v>
      </c>
      <c r="C60" s="280" t="s">
        <v>78</v>
      </c>
      <c r="D60" s="294">
        <f>SUMIF(H5:H52,"Lot Or  18 K - 18 K (750/1000)",F5:F52)</f>
        <v>0</v>
      </c>
      <c r="E60" s="296" t="s">
        <v>84</v>
      </c>
      <c r="L60" s="85"/>
      <c r="M60" s="162"/>
    </row>
    <row r="61" spans="1:21" ht="17.25" x14ac:dyDescent="0.25">
      <c r="B61" s="278">
        <v>607190</v>
      </c>
      <c r="C61" s="280" t="s">
        <v>79</v>
      </c>
      <c r="D61" s="294">
        <f>SUMIF(H4:H51,"Lot Argent",F4:F51)</f>
        <v>0</v>
      </c>
      <c r="E61" s="295">
        <f>SUM(D60:D61)</f>
        <v>0</v>
      </c>
      <c r="L61" s="85"/>
      <c r="M61" s="162"/>
    </row>
    <row r="62" spans="1:21" x14ac:dyDescent="0.25">
      <c r="B62" s="278"/>
      <c r="C62" s="280"/>
      <c r="D62" s="283"/>
      <c r="E62" s="297" t="s">
        <v>85</v>
      </c>
      <c r="H62"/>
      <c r="I62"/>
      <c r="K62"/>
      <c r="L62"/>
      <c r="M62"/>
      <c r="N62"/>
      <c r="O62"/>
      <c r="P62"/>
      <c r="Q62"/>
      <c r="R62"/>
      <c r="S62"/>
      <c r="T62"/>
      <c r="U62"/>
    </row>
    <row r="63" spans="1:21" x14ac:dyDescent="0.25">
      <c r="B63" s="278">
        <v>707090</v>
      </c>
      <c r="C63" s="280" t="s">
        <v>80</v>
      </c>
      <c r="D63" s="294">
        <f>Q53</f>
        <v>0</v>
      </c>
      <c r="E63" s="299">
        <f>D63-D60</f>
        <v>0</v>
      </c>
      <c r="H63"/>
      <c r="I63"/>
      <c r="K63"/>
      <c r="L63"/>
      <c r="M63"/>
      <c r="N63"/>
      <c r="O63"/>
      <c r="P63"/>
      <c r="Q63"/>
      <c r="R63"/>
      <c r="S63"/>
      <c r="T63"/>
      <c r="U63"/>
    </row>
    <row r="64" spans="1:21" x14ac:dyDescent="0.25">
      <c r="B64" s="278">
        <v>707100</v>
      </c>
      <c r="C64" s="280" t="s">
        <v>81</v>
      </c>
      <c r="D64" s="294">
        <f>O53-P53</f>
        <v>0</v>
      </c>
      <c r="E64" s="300"/>
      <c r="F64" s="308" t="s">
        <v>92</v>
      </c>
      <c r="H64"/>
      <c r="I64"/>
      <c r="K64"/>
      <c r="L64"/>
      <c r="M64"/>
      <c r="N64"/>
      <c r="O64"/>
      <c r="P64"/>
      <c r="Q64"/>
      <c r="R64"/>
      <c r="S64"/>
      <c r="T64"/>
      <c r="U64"/>
    </row>
    <row r="65" spans="2:21" ht="15.75" thickBot="1" x14ac:dyDescent="0.3">
      <c r="B65" s="279">
        <v>701190</v>
      </c>
      <c r="C65" s="281" t="s">
        <v>82</v>
      </c>
      <c r="D65" s="298">
        <f>ROUND(P53/1.2,2)</f>
        <v>0</v>
      </c>
      <c r="E65" s="295">
        <f>D65</f>
        <v>0</v>
      </c>
      <c r="F65" s="307">
        <f>ROUND(E65*0.2,2)</f>
        <v>0</v>
      </c>
      <c r="H65"/>
      <c r="I65"/>
      <c r="K65"/>
      <c r="L65"/>
      <c r="M65"/>
      <c r="N65"/>
      <c r="O65"/>
      <c r="P65"/>
      <c r="Q65"/>
      <c r="R65"/>
      <c r="S65"/>
      <c r="T65"/>
      <c r="U65"/>
    </row>
    <row r="66" spans="2:21" ht="15.75" thickTop="1" x14ac:dyDescent="0.25">
      <c r="H66"/>
      <c r="I66"/>
      <c r="K66"/>
      <c r="L66"/>
      <c r="M66"/>
      <c r="N66"/>
      <c r="O66"/>
      <c r="P66"/>
      <c r="Q66"/>
      <c r="R66"/>
      <c r="S66"/>
      <c r="T66"/>
      <c r="U66"/>
    </row>
    <row r="67" spans="2:21" x14ac:dyDescent="0.25">
      <c r="D67" s="302" t="s">
        <v>86</v>
      </c>
      <c r="E67" s="301">
        <f>SUM(E63:E65)</f>
        <v>0</v>
      </c>
      <c r="F67" s="303" t="e">
        <f>E67/SUM(D63:D65)</f>
        <v>#DIV/0!</v>
      </c>
      <c r="H67"/>
      <c r="I67"/>
      <c r="K67"/>
      <c r="L67"/>
      <c r="M67"/>
      <c r="N67"/>
      <c r="O67"/>
      <c r="P67"/>
      <c r="Q67"/>
      <c r="R67"/>
      <c r="S67"/>
      <c r="T67"/>
      <c r="U67"/>
    </row>
    <row r="68" spans="2:21" x14ac:dyDescent="0.25">
      <c r="H68"/>
      <c r="I68"/>
      <c r="K68"/>
      <c r="L68"/>
      <c r="M68"/>
      <c r="N68"/>
      <c r="O68"/>
      <c r="P68"/>
      <c r="Q68"/>
      <c r="R68"/>
      <c r="S68"/>
      <c r="T68"/>
      <c r="U68"/>
    </row>
    <row r="69" spans="2:21" x14ac:dyDescent="0.25">
      <c r="H69"/>
      <c r="I69"/>
      <c r="K69"/>
      <c r="L69"/>
      <c r="M69"/>
      <c r="N69"/>
      <c r="O69"/>
      <c r="P69"/>
      <c r="Q69"/>
      <c r="R69"/>
      <c r="S69"/>
      <c r="T69"/>
      <c r="U69"/>
    </row>
    <row r="70" spans="2:21" x14ac:dyDescent="0.25">
      <c r="H70"/>
      <c r="I70"/>
      <c r="K70"/>
      <c r="L70"/>
      <c r="M70"/>
      <c r="N70"/>
      <c r="O70"/>
      <c r="P70"/>
      <c r="Q70"/>
      <c r="R70"/>
      <c r="S70"/>
      <c r="T70"/>
      <c r="U70"/>
    </row>
    <row r="71" spans="2:21" ht="15.75" thickBot="1" x14ac:dyDescent="0.3">
      <c r="H71"/>
      <c r="I71"/>
      <c r="K71"/>
      <c r="L71"/>
      <c r="M71"/>
      <c r="N71"/>
      <c r="O71"/>
      <c r="P71"/>
      <c r="Q71"/>
      <c r="R71"/>
      <c r="S71"/>
      <c r="T71"/>
      <c r="U71"/>
    </row>
    <row r="72" spans="2:21" ht="19.5" thickTop="1" x14ac:dyDescent="0.25">
      <c r="B72" s="312" t="s">
        <v>87</v>
      </c>
      <c r="C72" s="313"/>
      <c r="D72" s="314"/>
      <c r="H72"/>
      <c r="I72"/>
      <c r="K72"/>
      <c r="L72"/>
      <c r="M72"/>
      <c r="N72"/>
      <c r="O72"/>
      <c r="P72"/>
      <c r="Q72"/>
      <c r="R72"/>
      <c r="S72"/>
      <c r="T72"/>
      <c r="U72"/>
    </row>
    <row r="73" spans="2:21" x14ac:dyDescent="0.25">
      <c r="B73" s="275"/>
      <c r="C73" s="276"/>
      <c r="D73" s="277"/>
      <c r="H73"/>
      <c r="I73"/>
      <c r="K73"/>
      <c r="L73"/>
      <c r="M73"/>
      <c r="N73"/>
      <c r="O73"/>
      <c r="P73"/>
      <c r="Q73"/>
      <c r="R73"/>
      <c r="S73"/>
      <c r="T73"/>
      <c r="U73"/>
    </row>
    <row r="74" spans="2:21" x14ac:dyDescent="0.25">
      <c r="B74" s="278">
        <v>607090</v>
      </c>
      <c r="C74" s="280" t="s">
        <v>78</v>
      </c>
      <c r="D74" s="294">
        <f>D60+'10-2025'!D74</f>
        <v>13215</v>
      </c>
      <c r="E74" s="296" t="s">
        <v>84</v>
      </c>
      <c r="H74"/>
      <c r="I74"/>
      <c r="K74"/>
      <c r="L74"/>
      <c r="M74"/>
      <c r="N74"/>
      <c r="O74"/>
      <c r="P74"/>
      <c r="Q74"/>
      <c r="R74"/>
      <c r="S74"/>
      <c r="T74"/>
      <c r="U74"/>
    </row>
    <row r="75" spans="2:21" x14ac:dyDescent="0.25">
      <c r="B75" s="278">
        <v>607190</v>
      </c>
      <c r="C75" s="280" t="s">
        <v>79</v>
      </c>
      <c r="D75" s="294">
        <f>D61+'10-2025'!D75</f>
        <v>640</v>
      </c>
      <c r="E75" s="295">
        <f>D74+D75</f>
        <v>13855</v>
      </c>
      <c r="H75"/>
      <c r="I75"/>
      <c r="K75"/>
      <c r="L75"/>
      <c r="M75"/>
      <c r="N75"/>
      <c r="O75"/>
      <c r="P75"/>
      <c r="Q75"/>
      <c r="R75"/>
      <c r="S75"/>
      <c r="T75"/>
      <c r="U75"/>
    </row>
    <row r="76" spans="2:21" x14ac:dyDescent="0.25">
      <c r="B76" s="278"/>
      <c r="C76" s="280"/>
      <c r="D76" s="283"/>
      <c r="E76" s="297" t="s">
        <v>85</v>
      </c>
      <c r="H76"/>
      <c r="I76"/>
      <c r="K76"/>
      <c r="L76"/>
      <c r="M76"/>
      <c r="N76"/>
      <c r="O76"/>
      <c r="P76"/>
      <c r="Q76"/>
      <c r="R76"/>
      <c r="S76"/>
      <c r="T76"/>
      <c r="U76"/>
    </row>
    <row r="77" spans="2:21" x14ac:dyDescent="0.25">
      <c r="B77" s="278">
        <v>707090</v>
      </c>
      <c r="C77" s="280" t="s">
        <v>80</v>
      </c>
      <c r="D77" s="294">
        <f>D63+'10-2025'!D77</f>
        <v>29561</v>
      </c>
      <c r="E77" s="299">
        <f>D77-D74</f>
        <v>16346</v>
      </c>
      <c r="H77"/>
      <c r="I77"/>
      <c r="K77"/>
      <c r="L77"/>
      <c r="M77"/>
      <c r="N77"/>
      <c r="O77"/>
      <c r="P77"/>
      <c r="Q77"/>
      <c r="R77"/>
      <c r="S77"/>
      <c r="T77"/>
      <c r="U77"/>
    </row>
    <row r="78" spans="2:21" x14ac:dyDescent="0.25">
      <c r="B78" s="278">
        <v>707100</v>
      </c>
      <c r="C78" s="280" t="s">
        <v>81</v>
      </c>
      <c r="D78" s="294">
        <f>D64+'10-2025'!D78</f>
        <v>540</v>
      </c>
      <c r="E78" s="300"/>
      <c r="H78"/>
      <c r="I78"/>
      <c r="K78"/>
      <c r="L78"/>
      <c r="M78"/>
      <c r="N78"/>
      <c r="O78"/>
      <c r="P78"/>
      <c r="Q78"/>
      <c r="R78"/>
      <c r="S78"/>
      <c r="T78"/>
      <c r="U78"/>
    </row>
    <row r="79" spans="2:21" ht="15.75" thickBot="1" x14ac:dyDescent="0.3">
      <c r="B79" s="279">
        <v>701190</v>
      </c>
      <c r="C79" s="281" t="s">
        <v>82</v>
      </c>
      <c r="D79" s="294">
        <f>D65+'10-2025'!D79</f>
        <v>191.67</v>
      </c>
      <c r="E79" s="295">
        <f>D79</f>
        <v>191.67</v>
      </c>
      <c r="H79"/>
      <c r="I79"/>
      <c r="K79"/>
      <c r="L79"/>
      <c r="M79"/>
      <c r="N79"/>
      <c r="O79"/>
      <c r="P79"/>
      <c r="Q79"/>
      <c r="R79"/>
      <c r="S79"/>
      <c r="T79"/>
      <c r="U79"/>
    </row>
    <row r="80" spans="2:21" ht="15.75" thickTop="1" x14ac:dyDescent="0.25">
      <c r="H80"/>
      <c r="I80"/>
      <c r="K80"/>
      <c r="L80"/>
      <c r="M80"/>
      <c r="N80"/>
      <c r="O80"/>
      <c r="P80"/>
      <c r="Q80"/>
      <c r="R80"/>
      <c r="S80"/>
      <c r="T80"/>
      <c r="U80"/>
    </row>
    <row r="81" spans="4:21" x14ac:dyDescent="0.25">
      <c r="D81" s="302" t="s">
        <v>86</v>
      </c>
      <c r="E81" s="301">
        <f>SUM(E77:E79)</f>
        <v>16537.669999999998</v>
      </c>
      <c r="F81" s="303">
        <f>E81/SUM(D77:D79)</f>
        <v>0.54592975792493692</v>
      </c>
      <c r="H81"/>
      <c r="I81"/>
      <c r="K81"/>
      <c r="L81"/>
      <c r="M81"/>
      <c r="N81"/>
      <c r="O81"/>
      <c r="P81"/>
      <c r="Q81"/>
      <c r="R81"/>
      <c r="S81"/>
      <c r="T81"/>
      <c r="U81"/>
    </row>
    <row r="82" spans="4:21" x14ac:dyDescent="0.25">
      <c r="H82"/>
      <c r="I82"/>
      <c r="K82"/>
      <c r="L82"/>
      <c r="M82"/>
      <c r="N82"/>
      <c r="O82"/>
      <c r="P82"/>
      <c r="Q82"/>
      <c r="R82"/>
      <c r="S82"/>
      <c r="T82"/>
      <c r="U82"/>
    </row>
    <row r="83" spans="4:21" x14ac:dyDescent="0.25">
      <c r="H83"/>
      <c r="I83"/>
      <c r="K83"/>
      <c r="L83"/>
      <c r="M83"/>
      <c r="N83"/>
      <c r="O83"/>
      <c r="P83"/>
      <c r="Q83"/>
      <c r="R83"/>
      <c r="S83"/>
      <c r="T83"/>
      <c r="U83"/>
    </row>
    <row r="84" spans="4:21" x14ac:dyDescent="0.25">
      <c r="H84"/>
      <c r="I84"/>
      <c r="K84"/>
      <c r="L84"/>
      <c r="M84"/>
      <c r="N84"/>
      <c r="O84"/>
      <c r="P84"/>
      <c r="Q84"/>
      <c r="R84"/>
      <c r="S84"/>
      <c r="T84"/>
      <c r="U84"/>
    </row>
    <row r="85" spans="4:21" x14ac:dyDescent="0.25">
      <c r="H85"/>
      <c r="I85"/>
      <c r="K85"/>
      <c r="L85"/>
      <c r="M85"/>
      <c r="N85"/>
      <c r="O85"/>
      <c r="P85"/>
      <c r="Q85"/>
      <c r="R85"/>
      <c r="S85"/>
      <c r="T85"/>
      <c r="U85"/>
    </row>
    <row r="86" spans="4:21" x14ac:dyDescent="0.25">
      <c r="H86"/>
      <c r="I86"/>
      <c r="K86"/>
      <c r="L86"/>
      <c r="M86"/>
      <c r="N86"/>
      <c r="O86"/>
      <c r="P86"/>
      <c r="Q86"/>
      <c r="R86"/>
      <c r="S86"/>
      <c r="T86"/>
      <c r="U86"/>
    </row>
    <row r="87" spans="4:21" x14ac:dyDescent="0.25">
      <c r="H87"/>
      <c r="I87"/>
      <c r="K87"/>
      <c r="L87"/>
      <c r="M87"/>
      <c r="N87"/>
      <c r="O87"/>
      <c r="P87"/>
      <c r="Q87"/>
      <c r="R87"/>
      <c r="S87"/>
      <c r="T87"/>
      <c r="U87"/>
    </row>
    <row r="88" spans="4:21" x14ac:dyDescent="0.25">
      <c r="H88"/>
      <c r="I88"/>
      <c r="K88"/>
      <c r="L88"/>
      <c r="M88"/>
      <c r="N88"/>
      <c r="O88"/>
      <c r="P88"/>
      <c r="Q88"/>
      <c r="R88"/>
      <c r="S88"/>
      <c r="T88"/>
      <c r="U88"/>
    </row>
    <row r="89" spans="4:21" x14ac:dyDescent="0.25">
      <c r="H89"/>
      <c r="I89"/>
      <c r="K89"/>
      <c r="L89"/>
      <c r="M89"/>
      <c r="N89"/>
      <c r="O89"/>
      <c r="P89"/>
      <c r="Q89"/>
      <c r="R89"/>
      <c r="S89"/>
      <c r="T89"/>
      <c r="U89"/>
    </row>
    <row r="90" spans="4:21" x14ac:dyDescent="0.25">
      <c r="H90"/>
      <c r="I90"/>
      <c r="K90"/>
      <c r="L90"/>
      <c r="M90"/>
      <c r="N90"/>
      <c r="O90"/>
      <c r="P90"/>
      <c r="Q90"/>
      <c r="R90"/>
      <c r="S90"/>
      <c r="T90"/>
      <c r="U90"/>
    </row>
    <row r="91" spans="4:21" x14ac:dyDescent="0.25">
      <c r="H91"/>
      <c r="I91"/>
      <c r="K91"/>
      <c r="L91"/>
      <c r="M91"/>
      <c r="N91"/>
      <c r="O91"/>
      <c r="P91"/>
      <c r="Q91"/>
      <c r="R91"/>
      <c r="S91"/>
      <c r="T91"/>
      <c r="U91"/>
    </row>
    <row r="92" spans="4:21" x14ac:dyDescent="0.25">
      <c r="H92"/>
      <c r="I92"/>
      <c r="K92"/>
      <c r="L92"/>
      <c r="M92"/>
      <c r="N92"/>
      <c r="O92"/>
      <c r="P92"/>
      <c r="Q92"/>
      <c r="R92"/>
      <c r="S92"/>
      <c r="T92"/>
      <c r="U92"/>
    </row>
  </sheetData>
  <mergeCells count="6">
    <mergeCell ref="B72:D72"/>
    <mergeCell ref="M2:N2"/>
    <mergeCell ref="O2:P2"/>
    <mergeCell ref="Q2:R2"/>
    <mergeCell ref="B55:C55"/>
    <mergeCell ref="B58:D58"/>
  </mergeCells>
  <dataValidations count="1">
    <dataValidation type="list" allowBlank="1" showInputMessage="1" showErrorMessage="1" sqref="J5:J51" xr:uid="{00000000-0002-0000-0800-000000000000}">
      <formula1>Mode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17</vt:i4>
      </vt:variant>
      <vt:variant>
        <vt:lpstr>Plages nommées</vt:lpstr>
      </vt:variant>
      <vt:variant>
        <vt:i4>1</vt:i4>
      </vt:variant>
    </vt:vector>
  </HeadingPairs>
  <TitlesOfParts>
    <vt:vector size="18" baseType="lpstr">
      <vt:lpstr>09-2025</vt:lpstr>
      <vt:lpstr>10-2025</vt:lpstr>
      <vt:lpstr>11-2025</vt:lpstr>
      <vt:lpstr>12-2025</vt:lpstr>
      <vt:lpstr>01-2026</vt:lpstr>
      <vt:lpstr>02-2026</vt:lpstr>
      <vt:lpstr>03-2026</vt:lpstr>
      <vt:lpstr>04-2026</vt:lpstr>
      <vt:lpstr>05-2026</vt:lpstr>
      <vt:lpstr>06-2026</vt:lpstr>
      <vt:lpstr>07-2026</vt:lpstr>
      <vt:lpstr>08-2026</vt:lpstr>
      <vt:lpstr>09-2026</vt:lpstr>
      <vt:lpstr>10-2026</vt:lpstr>
      <vt:lpstr>11-2026</vt:lpstr>
      <vt:lpstr>12-2026</vt:lpstr>
      <vt:lpstr>Type</vt:lpstr>
      <vt:lpstr>Mode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2025-12-04T16:14:34Z</dcterms:modified>
</cp:coreProperties>
</file>