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UR-AFGROS\public\02 WW6\Camille\Pion\"/>
    </mc:Choice>
  </mc:AlternateContent>
  <xr:revisionPtr revIDLastSave="0" documentId="13_ncr:1_{490BAB9E-BA40-402B-8A01-EA4A1339432E}" xr6:coauthVersionLast="47" xr6:coauthVersionMax="47" xr10:uidLastSave="{00000000-0000-0000-0000-000000000000}"/>
  <bookViews>
    <workbookView xWindow="-28920" yWindow="-120" windowWidth="29040" windowHeight="15720" xr2:uid="{DB5EBEDE-B778-4476-9D4F-B3368E34A9CA}"/>
  </bookViews>
  <sheets>
    <sheet name="M.PERRIN" sheetId="1" r:id="rId1"/>
    <sheet name="S.JEGOUX" sheetId="2" r:id="rId2"/>
    <sheet name="J.ARBRU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3" l="1"/>
  <c r="E25" i="3"/>
  <c r="D26" i="3"/>
  <c r="C26" i="3"/>
  <c r="D25" i="3"/>
  <c r="C24" i="2"/>
  <c r="C23" i="2"/>
  <c r="G26" i="3"/>
  <c r="G25" i="3"/>
  <c r="F25" i="3"/>
  <c r="F26" i="3"/>
  <c r="C25" i="3"/>
  <c r="I24" i="2"/>
  <c r="J24" i="2"/>
  <c r="K24" i="2"/>
  <c r="H24" i="2"/>
  <c r="F24" i="2"/>
  <c r="G24" i="2"/>
  <c r="F23" i="2"/>
  <c r="G23" i="2"/>
  <c r="H23" i="2"/>
  <c r="I23" i="2"/>
  <c r="J23" i="2"/>
  <c r="K23" i="2"/>
  <c r="E24" i="2"/>
  <c r="E23" i="2"/>
  <c r="D24" i="2"/>
  <c r="D23" i="2"/>
  <c r="L23" i="1"/>
  <c r="L22" i="1"/>
  <c r="K23" i="1"/>
  <c r="K22" i="1"/>
  <c r="J23" i="1"/>
  <c r="J22" i="1"/>
  <c r="I22" i="1"/>
  <c r="I23" i="1"/>
  <c r="H23" i="1"/>
  <c r="H22" i="1"/>
  <c r="G23" i="1"/>
  <c r="G22" i="1"/>
  <c r="F23" i="1"/>
  <c r="F22" i="1"/>
  <c r="E23" i="1"/>
  <c r="E22" i="1"/>
  <c r="D23" i="1"/>
  <c r="D22" i="1"/>
  <c r="C23" i="1"/>
  <c r="C22" i="1"/>
</calcChain>
</file>

<file path=xl/sharedStrings.xml><?xml version="1.0" encoding="utf-8"?>
<sst xmlns="http://schemas.openxmlformats.org/spreadsheetml/2006/main" count="103" uniqueCount="55">
  <si>
    <t>Clients</t>
  </si>
  <si>
    <t>Moulin à Vent En Mortperay</t>
  </si>
  <si>
    <t>Beaune 1er Cru "Les Boucherottes"</t>
  </si>
  <si>
    <t>Bourgogne Pinot Noir</t>
  </si>
  <si>
    <t>Savigny 1er Cru "Clos des Guettes"</t>
  </si>
  <si>
    <t>Beaune 1er Cru "Montrevenots" Blanc</t>
  </si>
  <si>
    <t>Vosne Romanée Les Chalandins</t>
  </si>
  <si>
    <t>Vosne Romanée "Aux Réas"</t>
  </si>
  <si>
    <t>Chambolle-Musigny</t>
  </si>
  <si>
    <t>Pommard 1er Cru "Les Arvelets"</t>
  </si>
  <si>
    <t>Echezeaux Grand Cru</t>
  </si>
  <si>
    <t>Richebourg Grand Cru</t>
  </si>
  <si>
    <t>Clos de Vougeot</t>
  </si>
  <si>
    <t>Aloxe-Corton 1er Cru Les Valozières AF Gros</t>
  </si>
  <si>
    <t>Gevrey-Chambertin AF Gros</t>
  </si>
  <si>
    <t>Bourgogne Hautes Côtes de Nuits Blanc</t>
  </si>
  <si>
    <t>Bourgogne Hautes Côtes de Nuits Rouge</t>
  </si>
  <si>
    <t>Vins Millésime 2022</t>
  </si>
  <si>
    <t>Millésime 2022 - Pion Matthieu Perrin</t>
  </si>
  <si>
    <t>CAVAVIN</t>
  </si>
  <si>
    <t>Prix HT</t>
  </si>
  <si>
    <t>Nombre de Bouteille</t>
  </si>
  <si>
    <t>Total HT</t>
  </si>
  <si>
    <t>SCT LE CAFÉ</t>
  </si>
  <si>
    <t>L'EAU DE VIE</t>
  </si>
  <si>
    <t>Pommard 1er Cru "Les Pezerolles"</t>
  </si>
  <si>
    <t>HEISUKE
MATSUSHIMA</t>
  </si>
  <si>
    <t>GAIA
RESTAURANT</t>
  </si>
  <si>
    <t>LA CAVE
DE SOPHIE</t>
  </si>
  <si>
    <t>Signature</t>
  </si>
  <si>
    <t>SHOP MON
VIGNERON</t>
  </si>
  <si>
    <t>SA HOTEL
CHÂTEAU DE LA MESSARDIERE</t>
  </si>
  <si>
    <t>CHATEAU DE LA CHEVRE D'OR</t>
  </si>
  <si>
    <t>Millésime 2022 - Pion Stéphanie Jegoux</t>
  </si>
  <si>
    <t>AU BON GEORGES</t>
  </si>
  <si>
    <t>CAVE AVRAY</t>
  </si>
  <si>
    <t>NOMICOS</t>
  </si>
  <si>
    <t>Gevrey-Chambertin 1er Cru La Combe au Moine AF Gros</t>
  </si>
  <si>
    <t>LES AMIS DE L'AMI LOUIS</t>
  </si>
  <si>
    <t>RESTAURANT HELEN</t>
  </si>
  <si>
    <t>SAINT JAMES PARIS</t>
  </si>
  <si>
    <t>Date expédition confirmée</t>
  </si>
  <si>
    <t>Millésime 2022 - Pion Jérémy ARBRUN</t>
  </si>
  <si>
    <t>CLOS DES MILLÉSIMES</t>
  </si>
  <si>
    <t>Pommard 1er Cru Les Chanlins</t>
  </si>
  <si>
    <t>GAMA RH BRASSERIE 1925</t>
  </si>
  <si>
    <t>PETITE EPICERIE DE HARRY</t>
  </si>
  <si>
    <r>
      <t xml:space="preserve">CAVE RIVE GAUCHE
</t>
    </r>
    <r>
      <rPr>
        <sz val="11"/>
        <color rgb="FFFF0000"/>
        <rFont val="Aptos Narrow"/>
        <family val="2"/>
        <scheme val="minor"/>
      </rPr>
      <t>Annulation 21</t>
    </r>
  </si>
  <si>
    <r>
      <t xml:space="preserve">LAPEROUSE
</t>
    </r>
    <r>
      <rPr>
        <sz val="11"/>
        <color rgb="FFFF0000"/>
        <rFont val="Aptos Narrow"/>
        <family val="2"/>
        <scheme val="minor"/>
      </rPr>
      <t>21 tout juste parti</t>
    </r>
  </si>
  <si>
    <t xml:space="preserve">12 BTLES
Annulée </t>
  </si>
  <si>
    <t>LE GABRIEL
*</t>
  </si>
  <si>
    <t>Vosne Romanée Les Chalandins 2021</t>
  </si>
  <si>
    <t>HAAITZA
**</t>
  </si>
  <si>
    <t>LA GRANGE 
A VIN
ANNNULÉE</t>
  </si>
  <si>
    <t>bc ok att paiement pour prépa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</si>
</sst>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trike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right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7" fontId="0" fillId="0" borderId="0" xfId="0" applyNumberFormat="1"/>
    <xf numFmtId="164" fontId="0" fillId="0" borderId="16" xfId="0" applyNumberFormat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8" xfId="0" applyBorder="1" applyAlignment="1">
      <alignment wrapText="1"/>
    </xf>
    <xf numFmtId="0" fontId="0" fillId="0" borderId="0" xfId="0" applyAlignment="1">
      <alignment horizontal="right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14" fontId="2" fillId="0" borderId="0" xfId="0" applyNumberFormat="1" applyFont="1"/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2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FB01B-8951-42D3-B6A6-78D0ED38A025}">
  <sheetPr>
    <pageSetUpPr fitToPage="1"/>
  </sheetPr>
  <dimension ref="A1:S30"/>
  <sheetViews>
    <sheetView tabSelected="1" workbookViewId="0">
      <selection activeCell="O20" sqref="O20"/>
    </sheetView>
  </sheetViews>
  <sheetFormatPr baseColWidth="10" defaultRowHeight="15" x14ac:dyDescent="0.25"/>
  <cols>
    <col min="1" max="1" width="39.5703125" bestFit="1" customWidth="1"/>
    <col min="2" max="2" width="11.85546875" customWidth="1"/>
    <col min="3" max="3" width="10.42578125" bestFit="1" customWidth="1"/>
    <col min="6" max="6" width="12.28515625" bestFit="1" customWidth="1"/>
    <col min="7" max="7" width="10.7109375" bestFit="1" customWidth="1"/>
    <col min="8" max="8" width="12.5703125" bestFit="1" customWidth="1"/>
    <col min="11" max="11" width="14.140625" bestFit="1" customWidth="1"/>
  </cols>
  <sheetData>
    <row r="1" spans="1:19" ht="24.75" customHeight="1" thickBot="1" x14ac:dyDescent="0.3">
      <c r="A1" s="27" t="s">
        <v>18</v>
      </c>
      <c r="B1" s="27"/>
      <c r="C1" s="59" t="s">
        <v>0</v>
      </c>
      <c r="D1" s="59"/>
      <c r="E1" s="59"/>
      <c r="F1" s="59"/>
      <c r="G1" s="59"/>
      <c r="H1" s="59"/>
      <c r="I1" s="59"/>
      <c r="J1" s="59"/>
      <c r="K1" s="59"/>
      <c r="L1" s="59"/>
    </row>
    <row r="2" spans="1:19" ht="51.75" customHeight="1" thickBot="1" x14ac:dyDescent="0.3">
      <c r="A2" s="22" t="s">
        <v>17</v>
      </c>
      <c r="B2" s="23" t="s">
        <v>20</v>
      </c>
      <c r="C2" s="24" t="s">
        <v>19</v>
      </c>
      <c r="D2" s="24" t="s">
        <v>23</v>
      </c>
      <c r="E2" s="24" t="s">
        <v>24</v>
      </c>
      <c r="F2" s="25" t="s">
        <v>27</v>
      </c>
      <c r="G2" s="70" t="s">
        <v>53</v>
      </c>
      <c r="H2" s="25" t="s">
        <v>26</v>
      </c>
      <c r="I2" s="25" t="s">
        <v>28</v>
      </c>
      <c r="J2" s="25" t="s">
        <v>30</v>
      </c>
      <c r="K2" s="25" t="s">
        <v>31</v>
      </c>
      <c r="L2" s="25" t="s">
        <v>32</v>
      </c>
      <c r="M2" s="3"/>
      <c r="N2" s="3"/>
      <c r="O2" s="3"/>
      <c r="P2" s="3"/>
      <c r="Q2" s="3"/>
      <c r="R2" s="3"/>
      <c r="S2" s="3"/>
    </row>
    <row r="3" spans="1:19" ht="20.100000000000001" customHeight="1" x14ac:dyDescent="0.25">
      <c r="A3" s="7" t="s">
        <v>1</v>
      </c>
      <c r="B3" s="14">
        <v>17.5</v>
      </c>
      <c r="C3" s="11">
        <v>24</v>
      </c>
      <c r="D3" s="18">
        <v>48</v>
      </c>
      <c r="E3" s="18">
        <v>6</v>
      </c>
      <c r="F3" s="18">
        <v>12</v>
      </c>
      <c r="G3" s="68">
        <v>6</v>
      </c>
      <c r="H3" s="18">
        <v>12</v>
      </c>
      <c r="I3" s="4"/>
      <c r="J3" s="4">
        <v>12</v>
      </c>
      <c r="K3" s="4">
        <v>12</v>
      </c>
      <c r="L3" s="4">
        <v>12</v>
      </c>
      <c r="M3" s="3"/>
      <c r="N3" s="3"/>
      <c r="O3" s="3"/>
      <c r="P3" s="3"/>
      <c r="Q3" s="3"/>
      <c r="R3" s="3"/>
      <c r="S3" s="3"/>
    </row>
    <row r="4" spans="1:19" ht="20.100000000000001" customHeight="1" x14ac:dyDescent="0.25">
      <c r="A4" s="8" t="s">
        <v>3</v>
      </c>
      <c r="B4" s="15">
        <v>18</v>
      </c>
      <c r="C4" s="12">
        <v>12</v>
      </c>
      <c r="D4" s="19"/>
      <c r="E4" s="19"/>
      <c r="F4" s="19">
        <v>6</v>
      </c>
      <c r="G4" s="69"/>
      <c r="H4" s="19">
        <v>6</v>
      </c>
      <c r="I4" s="5">
        <v>6</v>
      </c>
      <c r="J4" s="5"/>
      <c r="K4" s="5"/>
      <c r="L4" s="5"/>
      <c r="M4" s="3"/>
      <c r="N4" s="3"/>
      <c r="O4" s="3"/>
      <c r="P4" s="3"/>
      <c r="Q4" s="3"/>
      <c r="R4" s="3"/>
      <c r="S4" s="3"/>
    </row>
    <row r="5" spans="1:19" ht="20.100000000000001" customHeight="1" x14ac:dyDescent="0.25">
      <c r="A5" s="8" t="s">
        <v>29</v>
      </c>
      <c r="B5" s="15">
        <v>38</v>
      </c>
      <c r="C5" s="12"/>
      <c r="D5" s="19"/>
      <c r="E5" s="19"/>
      <c r="F5" s="19"/>
      <c r="G5" s="69"/>
      <c r="H5" s="19"/>
      <c r="I5" s="5">
        <v>6</v>
      </c>
      <c r="J5" s="5"/>
      <c r="K5" s="5"/>
      <c r="L5" s="5"/>
      <c r="M5" s="3"/>
      <c r="N5" s="3"/>
      <c r="O5" s="3"/>
      <c r="P5" s="3"/>
      <c r="Q5" s="3"/>
      <c r="R5" s="3"/>
      <c r="S5" s="3"/>
    </row>
    <row r="6" spans="1:19" ht="20.100000000000001" customHeight="1" x14ac:dyDescent="0.25">
      <c r="A6" s="8" t="s">
        <v>15</v>
      </c>
      <c r="B6" s="15">
        <v>20</v>
      </c>
      <c r="C6" s="12"/>
      <c r="D6" s="19">
        <v>36</v>
      </c>
      <c r="E6" s="19">
        <v>24</v>
      </c>
      <c r="F6" s="19"/>
      <c r="G6" s="69"/>
      <c r="H6" s="19">
        <v>12</v>
      </c>
      <c r="I6" s="5"/>
      <c r="J6" s="5">
        <v>12</v>
      </c>
      <c r="K6" s="5"/>
      <c r="L6" s="5"/>
      <c r="M6" s="3"/>
      <c r="N6" s="3"/>
      <c r="O6" s="3"/>
      <c r="P6" s="3"/>
      <c r="Q6" s="3"/>
      <c r="R6" s="3"/>
      <c r="S6" s="3"/>
    </row>
    <row r="7" spans="1:19" ht="20.100000000000001" customHeight="1" x14ac:dyDescent="0.25">
      <c r="A7" s="8" t="s">
        <v>16</v>
      </c>
      <c r="B7" s="15">
        <v>18</v>
      </c>
      <c r="C7" s="12"/>
      <c r="D7" s="19">
        <v>60</v>
      </c>
      <c r="E7" s="19"/>
      <c r="F7" s="19">
        <v>6</v>
      </c>
      <c r="G7" s="69"/>
      <c r="H7" s="19"/>
      <c r="I7" s="5"/>
      <c r="J7" s="5"/>
      <c r="K7" s="5"/>
      <c r="L7" s="5"/>
      <c r="M7" s="3"/>
      <c r="N7" s="3"/>
      <c r="O7" s="3"/>
      <c r="P7" s="3"/>
      <c r="Q7" s="3"/>
      <c r="R7" s="3"/>
      <c r="S7" s="3"/>
    </row>
    <row r="8" spans="1:19" ht="20.100000000000001" customHeight="1" x14ac:dyDescent="0.25">
      <c r="A8" s="8" t="s">
        <v>2</v>
      </c>
      <c r="B8" s="15">
        <v>46.5</v>
      </c>
      <c r="C8" s="12">
        <v>12</v>
      </c>
      <c r="D8" s="19"/>
      <c r="E8" s="19"/>
      <c r="F8" s="19">
        <v>6</v>
      </c>
      <c r="G8" s="69"/>
      <c r="H8" s="19">
        <v>6</v>
      </c>
      <c r="I8" s="5"/>
      <c r="J8" s="5"/>
      <c r="K8" s="5">
        <v>12</v>
      </c>
      <c r="L8" s="5"/>
      <c r="M8" s="3"/>
      <c r="N8" s="3"/>
      <c r="O8" s="3"/>
      <c r="P8" s="3"/>
      <c r="Q8" s="3"/>
      <c r="R8" s="3"/>
      <c r="S8" s="3"/>
    </row>
    <row r="9" spans="1:19" ht="20.100000000000001" customHeight="1" x14ac:dyDescent="0.25">
      <c r="A9" s="8" t="s">
        <v>4</v>
      </c>
      <c r="B9" s="15">
        <v>44</v>
      </c>
      <c r="C9" s="12">
        <v>12</v>
      </c>
      <c r="D9" s="19"/>
      <c r="E9" s="19"/>
      <c r="F9" s="19">
        <v>6</v>
      </c>
      <c r="G9" s="69"/>
      <c r="H9" s="19">
        <v>6</v>
      </c>
      <c r="I9" s="5"/>
      <c r="J9" s="5">
        <v>6</v>
      </c>
      <c r="K9" s="5"/>
      <c r="L9" s="5">
        <v>12</v>
      </c>
      <c r="M9" s="3"/>
      <c r="N9" s="3"/>
      <c r="O9" s="3"/>
      <c r="P9" s="3"/>
      <c r="Q9" s="3"/>
      <c r="R9" s="3"/>
      <c r="S9" s="3"/>
    </row>
    <row r="10" spans="1:19" ht="20.100000000000001" customHeight="1" x14ac:dyDescent="0.25">
      <c r="A10" s="8" t="s">
        <v>5</v>
      </c>
      <c r="B10" s="15">
        <v>56</v>
      </c>
      <c r="C10" s="12">
        <v>12</v>
      </c>
      <c r="D10" s="19">
        <v>36</v>
      </c>
      <c r="E10" s="19"/>
      <c r="F10" s="19">
        <v>6</v>
      </c>
      <c r="G10" s="69"/>
      <c r="H10" s="19">
        <v>6</v>
      </c>
      <c r="I10" s="5"/>
      <c r="J10" s="5"/>
      <c r="K10" s="5">
        <v>12</v>
      </c>
      <c r="L10" s="5"/>
      <c r="M10" s="3"/>
      <c r="N10" s="3"/>
      <c r="O10" s="3"/>
      <c r="P10" s="3"/>
      <c r="Q10" s="3"/>
      <c r="R10" s="3"/>
      <c r="S10" s="3"/>
    </row>
    <row r="11" spans="1:19" ht="20.100000000000001" customHeight="1" x14ac:dyDescent="0.25">
      <c r="A11" s="8" t="s">
        <v>6</v>
      </c>
      <c r="B11" s="15">
        <v>69</v>
      </c>
      <c r="C11" s="12">
        <v>6</v>
      </c>
      <c r="D11" s="19">
        <v>48</v>
      </c>
      <c r="E11" s="19">
        <v>6</v>
      </c>
      <c r="F11" s="19">
        <v>6</v>
      </c>
      <c r="G11" s="69">
        <v>6</v>
      </c>
      <c r="H11" s="19">
        <v>6</v>
      </c>
      <c r="I11" s="5"/>
      <c r="J11" s="5">
        <v>6</v>
      </c>
      <c r="K11" s="5">
        <v>12</v>
      </c>
      <c r="L11" s="5"/>
      <c r="M11" s="3"/>
      <c r="N11" s="3"/>
      <c r="O11" s="3"/>
      <c r="P11" s="3"/>
      <c r="Q11" s="3"/>
      <c r="R11" s="3"/>
      <c r="S11" s="3"/>
    </row>
    <row r="12" spans="1:19" ht="20.100000000000001" customHeight="1" x14ac:dyDescent="0.25">
      <c r="A12" s="8" t="s">
        <v>7</v>
      </c>
      <c r="B12" s="15">
        <v>69</v>
      </c>
      <c r="C12" s="12">
        <v>6</v>
      </c>
      <c r="D12" s="19">
        <v>48</v>
      </c>
      <c r="E12" s="19"/>
      <c r="F12" s="19"/>
      <c r="G12" s="69"/>
      <c r="H12" s="19"/>
      <c r="I12" s="5">
        <v>6</v>
      </c>
      <c r="J12" s="5"/>
      <c r="K12" s="5">
        <v>12</v>
      </c>
      <c r="L12" s="5">
        <v>12</v>
      </c>
      <c r="M12" s="3"/>
      <c r="N12" s="3"/>
      <c r="O12" s="3"/>
      <c r="P12" s="3"/>
      <c r="Q12" s="3"/>
      <c r="R12" s="3"/>
      <c r="S12" s="3"/>
    </row>
    <row r="13" spans="1:19" ht="20.100000000000001" customHeight="1" x14ac:dyDescent="0.25">
      <c r="A13" s="8" t="s">
        <v>8</v>
      </c>
      <c r="B13" s="15">
        <v>69</v>
      </c>
      <c r="C13" s="12">
        <v>6</v>
      </c>
      <c r="D13" s="19">
        <v>24</v>
      </c>
      <c r="E13" s="19"/>
      <c r="F13" s="19">
        <v>6</v>
      </c>
      <c r="G13" s="69">
        <v>6</v>
      </c>
      <c r="H13" s="19">
        <v>6</v>
      </c>
      <c r="I13" s="5">
        <v>6</v>
      </c>
      <c r="J13" s="5"/>
      <c r="K13" s="5">
        <v>12</v>
      </c>
      <c r="L13" s="5">
        <v>12</v>
      </c>
      <c r="M13" s="3"/>
      <c r="N13" s="3"/>
      <c r="O13" s="3"/>
      <c r="P13" s="3"/>
      <c r="Q13" s="3"/>
      <c r="R13" s="3"/>
      <c r="S13" s="3"/>
    </row>
    <row r="14" spans="1:19" ht="20.100000000000001" customHeight="1" x14ac:dyDescent="0.25">
      <c r="A14" s="8" t="s">
        <v>9</v>
      </c>
      <c r="B14" s="15">
        <v>89</v>
      </c>
      <c r="C14" s="12">
        <v>6</v>
      </c>
      <c r="D14" s="19">
        <v>48</v>
      </c>
      <c r="E14" s="19"/>
      <c r="F14" s="19"/>
      <c r="G14" s="69"/>
      <c r="H14" s="19">
        <v>6</v>
      </c>
      <c r="I14" s="5">
        <v>6</v>
      </c>
      <c r="J14" s="5"/>
      <c r="K14" s="5">
        <v>12</v>
      </c>
      <c r="L14" s="5">
        <v>12</v>
      </c>
      <c r="M14" s="3"/>
      <c r="N14" s="3"/>
      <c r="O14" s="3"/>
      <c r="P14" s="3"/>
      <c r="Q14" s="3"/>
      <c r="R14" s="3"/>
      <c r="S14" s="3"/>
    </row>
    <row r="15" spans="1:19" ht="20.100000000000001" customHeight="1" x14ac:dyDescent="0.25">
      <c r="A15" s="8" t="s">
        <v>25</v>
      </c>
      <c r="B15" s="15">
        <v>89</v>
      </c>
      <c r="C15" s="12"/>
      <c r="D15" s="19"/>
      <c r="E15" s="19"/>
      <c r="F15" s="19">
        <v>6</v>
      </c>
      <c r="G15" s="69">
        <v>6</v>
      </c>
      <c r="H15" s="19"/>
      <c r="I15" s="5"/>
      <c r="J15" s="5">
        <v>6</v>
      </c>
      <c r="K15" s="5"/>
      <c r="L15" s="5"/>
      <c r="M15" s="3"/>
      <c r="N15" s="3"/>
      <c r="O15" s="3"/>
      <c r="P15" s="3"/>
      <c r="Q15" s="3"/>
      <c r="R15" s="3"/>
      <c r="S15" s="3"/>
    </row>
    <row r="16" spans="1:19" ht="20.100000000000001" customHeight="1" x14ac:dyDescent="0.25">
      <c r="A16" s="8" t="s">
        <v>10</v>
      </c>
      <c r="B16" s="15">
        <v>277</v>
      </c>
      <c r="C16" s="12">
        <v>6</v>
      </c>
      <c r="D16" s="19">
        <v>12</v>
      </c>
      <c r="E16" s="19"/>
      <c r="F16" s="19">
        <v>3</v>
      </c>
      <c r="G16" s="69">
        <v>3</v>
      </c>
      <c r="H16" s="19"/>
      <c r="I16" s="5">
        <v>6</v>
      </c>
      <c r="J16" s="5"/>
      <c r="K16" s="5">
        <v>6</v>
      </c>
      <c r="L16" s="5">
        <v>6</v>
      </c>
      <c r="M16" s="3"/>
      <c r="N16" s="3"/>
      <c r="O16" s="3"/>
      <c r="P16" s="3"/>
      <c r="Q16" s="3"/>
      <c r="R16" s="3"/>
      <c r="S16" s="3"/>
    </row>
    <row r="17" spans="1:19" ht="20.100000000000001" customHeight="1" x14ac:dyDescent="0.25">
      <c r="A17" s="8" t="s">
        <v>11</v>
      </c>
      <c r="B17" s="15">
        <v>710</v>
      </c>
      <c r="C17" s="12">
        <v>3</v>
      </c>
      <c r="D17" s="19">
        <v>18</v>
      </c>
      <c r="E17" s="19"/>
      <c r="F17" s="19">
        <v>3</v>
      </c>
      <c r="G17" s="55"/>
      <c r="H17" s="19">
        <v>3</v>
      </c>
      <c r="I17" s="5"/>
      <c r="J17" s="5">
        <v>3</v>
      </c>
      <c r="K17" s="5">
        <v>6</v>
      </c>
      <c r="L17" s="5">
        <v>3</v>
      </c>
      <c r="M17" s="3"/>
      <c r="N17" s="3"/>
      <c r="O17" s="3"/>
      <c r="P17" s="3"/>
      <c r="Q17" s="3"/>
      <c r="R17" s="3"/>
      <c r="S17" s="3"/>
    </row>
    <row r="18" spans="1:19" ht="20.100000000000001" customHeight="1" x14ac:dyDescent="0.25">
      <c r="A18" s="8" t="s">
        <v>12</v>
      </c>
      <c r="B18" s="15">
        <v>269</v>
      </c>
      <c r="C18" s="12">
        <v>6</v>
      </c>
      <c r="D18" s="19">
        <v>12</v>
      </c>
      <c r="E18" s="19"/>
      <c r="F18" s="19">
        <v>6</v>
      </c>
      <c r="G18" s="55"/>
      <c r="H18" s="19">
        <v>3</v>
      </c>
      <c r="I18" s="5"/>
      <c r="J18" s="5">
        <v>6</v>
      </c>
      <c r="K18" s="5">
        <v>6</v>
      </c>
      <c r="L18" s="5">
        <v>6</v>
      </c>
      <c r="M18" s="3"/>
      <c r="N18" s="3"/>
      <c r="O18" s="3"/>
      <c r="P18" s="3"/>
      <c r="Q18" s="3"/>
      <c r="R18" s="3"/>
      <c r="S18" s="3"/>
    </row>
    <row r="19" spans="1:19" ht="20.100000000000001" customHeight="1" x14ac:dyDescent="0.25">
      <c r="A19" s="8" t="s">
        <v>14</v>
      </c>
      <c r="B19" s="15">
        <v>88</v>
      </c>
      <c r="C19" s="12">
        <v>36</v>
      </c>
      <c r="D19" s="19"/>
      <c r="E19" s="19"/>
      <c r="F19" s="19">
        <v>12</v>
      </c>
      <c r="G19" s="55"/>
      <c r="H19" s="19"/>
      <c r="I19" s="5">
        <v>12</v>
      </c>
      <c r="J19" s="5"/>
      <c r="K19" s="5"/>
      <c r="L19" s="5"/>
      <c r="M19" s="3"/>
      <c r="N19" s="3"/>
      <c r="O19" s="3"/>
      <c r="P19" s="3"/>
      <c r="Q19" s="3"/>
      <c r="R19" s="3"/>
      <c r="S19" s="3"/>
    </row>
    <row r="20" spans="1:19" ht="20.100000000000001" customHeight="1" thickBot="1" x14ac:dyDescent="0.3">
      <c r="A20" s="9" t="s">
        <v>13</v>
      </c>
      <c r="B20" s="16">
        <v>63</v>
      </c>
      <c r="C20" s="13">
        <v>12</v>
      </c>
      <c r="D20" s="20"/>
      <c r="E20" s="20"/>
      <c r="F20" s="20"/>
      <c r="G20" s="56"/>
      <c r="H20" s="20"/>
      <c r="I20" s="6"/>
      <c r="J20" s="6"/>
      <c r="K20" s="6"/>
      <c r="L20" s="6"/>
      <c r="M20" s="3"/>
      <c r="N20" s="3"/>
      <c r="O20" s="3"/>
      <c r="P20" s="3"/>
      <c r="Q20" s="3"/>
      <c r="R20" s="3"/>
      <c r="S20" s="3"/>
    </row>
    <row r="21" spans="1:19" ht="20.100000000000001" customHeight="1" thickBot="1" x14ac:dyDescent="0.3">
      <c r="G21" s="57"/>
      <c r="H21" s="1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20.100000000000001" customHeight="1" thickBot="1" x14ac:dyDescent="0.3">
      <c r="A22" s="10" t="s">
        <v>21</v>
      </c>
      <c r="C22" s="2">
        <f t="shared" ref="C22:L22" si="0">SUM(C3:C20)</f>
        <v>159</v>
      </c>
      <c r="D22" s="2">
        <f t="shared" si="0"/>
        <v>390</v>
      </c>
      <c r="E22" s="2">
        <f t="shared" si="0"/>
        <v>36</v>
      </c>
      <c r="F22" s="2">
        <f t="shared" si="0"/>
        <v>84</v>
      </c>
      <c r="G22" s="66">
        <f t="shared" si="0"/>
        <v>27</v>
      </c>
      <c r="H22" s="2">
        <f t="shared" si="0"/>
        <v>72</v>
      </c>
      <c r="I22" s="2">
        <f t="shared" si="0"/>
        <v>48</v>
      </c>
      <c r="J22" s="2">
        <f t="shared" si="0"/>
        <v>51</v>
      </c>
      <c r="K22" s="2">
        <f t="shared" si="0"/>
        <v>102</v>
      </c>
      <c r="L22" s="2">
        <f t="shared" si="0"/>
        <v>75</v>
      </c>
      <c r="M22" s="3"/>
      <c r="N22" s="3"/>
      <c r="O22" s="3"/>
      <c r="P22" s="3"/>
      <c r="Q22" s="3"/>
      <c r="R22" s="3"/>
      <c r="S22" s="3"/>
    </row>
    <row r="23" spans="1:19" ht="20.100000000000001" customHeight="1" thickBot="1" x14ac:dyDescent="0.3">
      <c r="A23" s="10" t="s">
        <v>22</v>
      </c>
      <c r="C23" s="17">
        <f>(C3*B3)+(C4*B4)+(C8*B8)+(C9*B9)+(C10*B10)+(C11*B11)+(C12*B12)+(C13*B13)+(C14*B14)+(C16*B16)+(C17*B17)+(C18*B18)+(C19*B19)+(C20*B20)</f>
        <v>13500</v>
      </c>
      <c r="D23" s="17">
        <f>(D3*B3)+(D6*B6)+(D7*B7)+(D10*B10)+(D11*B11)+(D12*B12)+(D13*B13)+(D14*B14)+(D16*B16)+(D17*B17)+(D18*B18)</f>
        <v>36540</v>
      </c>
      <c r="E23" s="21">
        <f>B3*E3+B6*E6+B11*E11</f>
        <v>999</v>
      </c>
      <c r="F23" s="21">
        <f>F3*B3+F4*B4+F7*B7+F8*B8+F9*B9+F10*B10+F11*B11+F13*B13+F15*B15+F16*B16+F17*B17+F18*B18+F19*B19</f>
        <v>8298</v>
      </c>
      <c r="G23" s="67">
        <f>G3*B3+G11*B11+G13*B13+G15*B15+G16*B16</f>
        <v>2298</v>
      </c>
      <c r="H23" s="17">
        <f>H3*B3+H4*B4+H6*B6+H8*B8+H9*B9+H10*B10+H11*B11+H13*B13+H14*B14+H17*B17+H18*B18</f>
        <v>5736</v>
      </c>
      <c r="I23" s="26">
        <f>I3*B3+I4*B4+I5*B5+I6*B6+I8*B8+I9*B9+I12*B12+I13*B13+I14*B14+I16*B16+I17*B17+I18*B18+I19*B19</f>
        <v>4416</v>
      </c>
      <c r="J23" s="26">
        <f>J3*B3+J6*B6+J9*B9+J11*B11+J15*B15+J17*B17+J18*B18</f>
        <v>5406</v>
      </c>
      <c r="K23" s="26">
        <f>K3*B3+K8*B8+K10*B10+K11*B11+K12*B12+K13*B13+K14*B14+K16*B16+K17*B17+K18*B18</f>
        <v>12528</v>
      </c>
      <c r="L23" s="26">
        <f>L3*B3+L9*B9+L12*B12+L13*B13+L14*B14+L16*B16+L17*B17+L18*B18</f>
        <v>8868</v>
      </c>
      <c r="M23" s="3"/>
      <c r="N23" s="3"/>
      <c r="O23" s="3"/>
      <c r="P23" s="3"/>
      <c r="Q23" s="3"/>
      <c r="R23" s="3"/>
      <c r="S23" s="3"/>
    </row>
    <row r="24" spans="1:19" ht="20.100000000000001" customHeight="1" x14ac:dyDescent="0.25">
      <c r="G24" s="58">
        <v>45587</v>
      </c>
      <c r="I24" s="64" t="s">
        <v>54</v>
      </c>
    </row>
    <row r="25" spans="1:19" ht="20.100000000000001" customHeight="1" x14ac:dyDescent="0.25">
      <c r="I25" s="65"/>
    </row>
    <row r="26" spans="1:19" ht="20.100000000000001" customHeight="1" x14ac:dyDescent="0.25">
      <c r="I26" s="65"/>
    </row>
    <row r="27" spans="1:19" ht="20.100000000000001" customHeight="1" x14ac:dyDescent="0.25">
      <c r="I27" s="63"/>
    </row>
    <row r="28" spans="1:19" ht="20.100000000000001" customHeight="1" x14ac:dyDescent="0.25">
      <c r="I28" s="63"/>
    </row>
    <row r="29" spans="1:19" ht="20.100000000000001" customHeight="1" x14ac:dyDescent="0.25"/>
    <row r="30" spans="1:19" ht="20.100000000000001" customHeight="1" x14ac:dyDescent="0.25"/>
  </sheetData>
  <mergeCells count="2">
    <mergeCell ref="C1:L1"/>
    <mergeCell ref="I24:I26"/>
  </mergeCells>
  <pageMargins left="0.7" right="0.7" top="0.75" bottom="0.75" header="0.3" footer="0.3"/>
  <pageSetup paperSize="9" scale="7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78C59-F2B3-478B-9207-7B55FBFDAE94}">
  <sheetPr>
    <pageSetUpPr fitToPage="1"/>
  </sheetPr>
  <dimension ref="A1:R31"/>
  <sheetViews>
    <sheetView topLeftCell="A3" workbookViewId="0">
      <selection activeCell="L9" sqref="L9"/>
    </sheetView>
  </sheetViews>
  <sheetFormatPr baseColWidth="10" defaultRowHeight="15" x14ac:dyDescent="0.25"/>
  <cols>
    <col min="1" max="1" width="42.140625" customWidth="1"/>
    <col min="2" max="3" width="11.85546875" customWidth="1"/>
    <col min="4" max="4" width="11" bestFit="1" customWidth="1"/>
    <col min="7" max="7" width="13.140625" bestFit="1" customWidth="1"/>
    <col min="8" max="8" width="10.7109375" bestFit="1" customWidth="1"/>
    <col min="9" max="9" width="12.5703125" bestFit="1" customWidth="1"/>
    <col min="10" max="10" width="12" customWidth="1"/>
    <col min="12" max="12" width="14.140625" bestFit="1" customWidth="1"/>
  </cols>
  <sheetData>
    <row r="1" spans="1:18" ht="24.75" customHeight="1" thickBot="1" x14ac:dyDescent="0.3">
      <c r="A1" s="27" t="s">
        <v>33</v>
      </c>
      <c r="B1" s="27"/>
      <c r="C1" s="27"/>
      <c r="D1" s="59" t="s">
        <v>0</v>
      </c>
      <c r="E1" s="59"/>
      <c r="F1" s="59"/>
      <c r="G1" s="59"/>
      <c r="H1" s="59"/>
      <c r="I1" s="59"/>
      <c r="J1" s="59"/>
      <c r="K1" s="59"/>
      <c r="L1" s="27"/>
      <c r="M1" s="27"/>
    </row>
    <row r="2" spans="1:18" ht="51.75" customHeight="1" thickBot="1" x14ac:dyDescent="0.3">
      <c r="A2" s="22" t="s">
        <v>17</v>
      </c>
      <c r="B2" s="23" t="s">
        <v>20</v>
      </c>
      <c r="C2" s="25" t="s">
        <v>46</v>
      </c>
      <c r="D2" s="25" t="s">
        <v>48</v>
      </c>
      <c r="E2" s="25" t="s">
        <v>34</v>
      </c>
      <c r="F2" s="24" t="s">
        <v>35</v>
      </c>
      <c r="G2" s="25" t="s">
        <v>47</v>
      </c>
      <c r="H2" s="25" t="s">
        <v>36</v>
      </c>
      <c r="I2" s="25" t="s">
        <v>38</v>
      </c>
      <c r="J2" s="25" t="s">
        <v>39</v>
      </c>
      <c r="K2" s="25" t="s">
        <v>40</v>
      </c>
      <c r="L2" s="35"/>
      <c r="M2" s="3"/>
      <c r="N2" s="3"/>
      <c r="O2" s="3"/>
      <c r="P2" s="3"/>
      <c r="Q2" s="3"/>
      <c r="R2" s="3"/>
    </row>
    <row r="3" spans="1:18" ht="20.100000000000001" customHeight="1" x14ac:dyDescent="0.25">
      <c r="A3" s="7" t="s">
        <v>1</v>
      </c>
      <c r="B3" s="14">
        <v>17.5</v>
      </c>
      <c r="C3" s="14"/>
      <c r="D3" s="11">
        <v>12</v>
      </c>
      <c r="E3" s="18">
        <v>24</v>
      </c>
      <c r="F3" s="18">
        <v>36</v>
      </c>
      <c r="G3" s="18">
        <v>12</v>
      </c>
      <c r="H3" s="18">
        <v>6</v>
      </c>
      <c r="I3" s="18">
        <v>12</v>
      </c>
      <c r="J3" s="4"/>
      <c r="K3" s="4">
        <v>12</v>
      </c>
      <c r="L3" s="3"/>
      <c r="M3" s="3"/>
      <c r="N3" s="3"/>
      <c r="O3" s="3"/>
      <c r="P3" s="3"/>
      <c r="Q3" s="3"/>
      <c r="R3" s="3"/>
    </row>
    <row r="4" spans="1:18" ht="20.100000000000001" customHeight="1" x14ac:dyDescent="0.25">
      <c r="A4" s="8" t="s">
        <v>3</v>
      </c>
      <c r="B4" s="15">
        <v>18</v>
      </c>
      <c r="C4" s="15"/>
      <c r="D4" s="12"/>
      <c r="E4" s="19"/>
      <c r="F4" s="19"/>
      <c r="G4" s="19"/>
      <c r="H4" s="19"/>
      <c r="I4" s="19"/>
      <c r="J4" s="5"/>
      <c r="K4" s="5"/>
      <c r="L4" s="3"/>
      <c r="M4" s="3"/>
      <c r="N4" s="3"/>
      <c r="O4" s="3"/>
      <c r="P4" s="3"/>
      <c r="Q4" s="3"/>
      <c r="R4" s="3"/>
    </row>
    <row r="5" spans="1:18" ht="20.100000000000001" customHeight="1" x14ac:dyDescent="0.25">
      <c r="A5" s="8" t="s">
        <v>29</v>
      </c>
      <c r="B5" s="15">
        <v>38</v>
      </c>
      <c r="C5" s="15"/>
      <c r="D5" s="12">
        <v>6</v>
      </c>
      <c r="E5" s="19"/>
      <c r="F5" s="19"/>
      <c r="G5" s="19"/>
      <c r="H5" s="19"/>
      <c r="I5" s="19"/>
      <c r="J5" s="5"/>
      <c r="K5" s="5"/>
      <c r="L5" s="3"/>
      <c r="M5" s="3"/>
      <c r="N5" s="3"/>
      <c r="O5" s="3"/>
      <c r="P5" s="3"/>
      <c r="Q5" s="3"/>
      <c r="R5" s="3"/>
    </row>
    <row r="6" spans="1:18" ht="20.100000000000001" customHeight="1" x14ac:dyDescent="0.25">
      <c r="A6" s="8" t="s">
        <v>15</v>
      </c>
      <c r="B6" s="15">
        <v>20</v>
      </c>
      <c r="C6" s="15"/>
      <c r="D6" s="12">
        <v>12</v>
      </c>
      <c r="E6" s="19"/>
      <c r="F6" s="19">
        <v>24</v>
      </c>
      <c r="G6" s="19">
        <v>12</v>
      </c>
      <c r="H6" s="19"/>
      <c r="I6" s="19"/>
      <c r="J6" s="5"/>
      <c r="K6" s="5"/>
      <c r="L6" s="3"/>
      <c r="M6" s="3"/>
      <c r="N6" s="3"/>
      <c r="O6" s="3"/>
      <c r="P6" s="3"/>
      <c r="Q6" s="3"/>
      <c r="R6" s="3"/>
    </row>
    <row r="7" spans="1:18" ht="20.100000000000001" customHeight="1" x14ac:dyDescent="0.25">
      <c r="A7" s="8" t="s">
        <v>16</v>
      </c>
      <c r="B7" s="15">
        <v>18</v>
      </c>
      <c r="C7" s="15"/>
      <c r="D7" s="12">
        <v>12</v>
      </c>
      <c r="E7" s="19"/>
      <c r="F7" s="19"/>
      <c r="G7" s="19">
        <v>12</v>
      </c>
      <c r="H7" s="19"/>
      <c r="I7" s="19"/>
      <c r="J7" s="5"/>
      <c r="K7" s="5"/>
      <c r="L7" s="3"/>
      <c r="M7" s="3"/>
      <c r="N7" s="3"/>
      <c r="O7" s="3"/>
      <c r="P7" s="3"/>
      <c r="Q7" s="3"/>
      <c r="R7" s="3"/>
    </row>
    <row r="8" spans="1:18" ht="20.100000000000001" customHeight="1" x14ac:dyDescent="0.25">
      <c r="A8" s="8" t="s">
        <v>2</v>
      </c>
      <c r="B8" s="15">
        <v>46.5</v>
      </c>
      <c r="C8" s="15"/>
      <c r="D8" s="12">
        <v>12</v>
      </c>
      <c r="E8" s="19"/>
      <c r="F8" s="19"/>
      <c r="G8" s="19"/>
      <c r="H8" s="19"/>
      <c r="I8" s="19">
        <v>6</v>
      </c>
      <c r="J8" s="5"/>
      <c r="K8" s="5"/>
      <c r="L8" s="3"/>
      <c r="M8" s="3"/>
      <c r="N8" s="3"/>
      <c r="O8" s="3"/>
      <c r="P8" s="3"/>
      <c r="Q8" s="3"/>
      <c r="R8" s="3"/>
    </row>
    <row r="9" spans="1:18" ht="20.100000000000001" customHeight="1" x14ac:dyDescent="0.25">
      <c r="A9" s="8" t="s">
        <v>4</v>
      </c>
      <c r="B9" s="15">
        <v>44</v>
      </c>
      <c r="C9" s="15"/>
      <c r="D9" s="12"/>
      <c r="E9" s="19">
        <v>6</v>
      </c>
      <c r="F9" s="19"/>
      <c r="G9" s="19">
        <v>12</v>
      </c>
      <c r="H9" s="19">
        <v>6</v>
      </c>
      <c r="I9" s="19"/>
      <c r="J9" s="5"/>
      <c r="K9" s="5"/>
      <c r="L9" s="3"/>
      <c r="M9" s="3"/>
      <c r="N9" s="3"/>
      <c r="O9" s="3"/>
      <c r="P9" s="3"/>
      <c r="Q9" s="3"/>
      <c r="R9" s="3"/>
    </row>
    <row r="10" spans="1:18" ht="20.100000000000001" customHeight="1" x14ac:dyDescent="0.25">
      <c r="A10" s="8" t="s">
        <v>5</v>
      </c>
      <c r="B10" s="15">
        <v>56</v>
      </c>
      <c r="C10" s="15"/>
      <c r="D10" s="12">
        <v>12</v>
      </c>
      <c r="E10" s="19"/>
      <c r="F10" s="19"/>
      <c r="G10" s="19"/>
      <c r="H10" s="19"/>
      <c r="I10" s="19"/>
      <c r="J10" s="5"/>
      <c r="K10" s="5"/>
      <c r="L10" s="3"/>
      <c r="M10" s="3"/>
      <c r="N10" s="3"/>
      <c r="O10" s="3"/>
      <c r="P10" s="3"/>
      <c r="Q10" s="3"/>
      <c r="R10" s="3"/>
    </row>
    <row r="11" spans="1:18" ht="20.100000000000001" customHeight="1" x14ac:dyDescent="0.25">
      <c r="A11" s="8" t="s">
        <v>6</v>
      </c>
      <c r="B11" s="15">
        <v>69</v>
      </c>
      <c r="C11" s="15"/>
      <c r="D11" s="12">
        <v>12</v>
      </c>
      <c r="E11" s="19">
        <v>24</v>
      </c>
      <c r="F11" s="19">
        <v>6</v>
      </c>
      <c r="G11" s="19"/>
      <c r="H11" s="19"/>
      <c r="I11" s="19"/>
      <c r="J11" s="5">
        <v>6</v>
      </c>
      <c r="K11" s="5"/>
      <c r="L11" s="3"/>
      <c r="M11" s="3"/>
      <c r="N11" s="3"/>
      <c r="O11" s="3"/>
      <c r="P11" s="3"/>
      <c r="Q11" s="3"/>
      <c r="R11" s="3"/>
    </row>
    <row r="12" spans="1:18" ht="20.100000000000001" customHeight="1" x14ac:dyDescent="0.25">
      <c r="A12" s="8" t="s">
        <v>7</v>
      </c>
      <c r="B12" s="15">
        <v>69</v>
      </c>
      <c r="C12" s="15">
        <v>18</v>
      </c>
      <c r="D12" s="12">
        <v>6</v>
      </c>
      <c r="E12" s="19">
        <v>24</v>
      </c>
      <c r="F12" s="19"/>
      <c r="G12" s="19">
        <v>12</v>
      </c>
      <c r="H12" s="19">
        <v>6</v>
      </c>
      <c r="I12" s="19">
        <v>6</v>
      </c>
      <c r="J12" s="5"/>
      <c r="K12" s="5"/>
      <c r="L12" s="3"/>
      <c r="M12" s="3"/>
      <c r="N12" s="3"/>
      <c r="O12" s="3"/>
      <c r="P12" s="3"/>
      <c r="Q12" s="3"/>
      <c r="R12" s="3"/>
    </row>
    <row r="13" spans="1:18" ht="20.100000000000001" customHeight="1" x14ac:dyDescent="0.25">
      <c r="A13" s="8" t="s">
        <v>8</v>
      </c>
      <c r="B13" s="15">
        <v>69</v>
      </c>
      <c r="C13" s="15"/>
      <c r="D13" s="12">
        <v>12</v>
      </c>
      <c r="E13" s="19"/>
      <c r="F13" s="19"/>
      <c r="G13" s="19">
        <v>12</v>
      </c>
      <c r="H13" s="19"/>
      <c r="I13" s="19"/>
      <c r="J13" s="5"/>
      <c r="K13" s="5"/>
      <c r="L13" s="3"/>
      <c r="M13" s="3"/>
      <c r="N13" s="3"/>
      <c r="O13" s="3"/>
      <c r="P13" s="3"/>
      <c r="Q13" s="3"/>
      <c r="R13" s="3"/>
    </row>
    <row r="14" spans="1:18" ht="20.100000000000001" customHeight="1" x14ac:dyDescent="0.25">
      <c r="A14" s="8" t="s">
        <v>9</v>
      </c>
      <c r="B14" s="15">
        <v>89</v>
      </c>
      <c r="C14" s="15"/>
      <c r="D14" s="12">
        <v>6</v>
      </c>
      <c r="E14" s="19"/>
      <c r="F14" s="19"/>
      <c r="G14" s="19"/>
      <c r="H14" s="19"/>
      <c r="I14" s="19"/>
      <c r="J14" s="5"/>
      <c r="K14" s="5"/>
      <c r="L14" s="3"/>
      <c r="M14" s="3"/>
      <c r="N14" s="3"/>
      <c r="O14" s="3"/>
      <c r="P14" s="3"/>
      <c r="Q14" s="3"/>
      <c r="R14" s="3"/>
    </row>
    <row r="15" spans="1:18" ht="20.100000000000001" customHeight="1" x14ac:dyDescent="0.25">
      <c r="A15" s="8" t="s">
        <v>25</v>
      </c>
      <c r="B15" s="15">
        <v>89</v>
      </c>
      <c r="C15" s="15"/>
      <c r="D15" s="12"/>
      <c r="E15" s="19">
        <v>36</v>
      </c>
      <c r="F15" s="19"/>
      <c r="G15" s="19">
        <v>12</v>
      </c>
      <c r="H15" s="19">
        <v>6</v>
      </c>
      <c r="I15" s="19">
        <v>6</v>
      </c>
      <c r="J15" s="5">
        <v>6</v>
      </c>
      <c r="K15" s="5"/>
      <c r="L15" s="3"/>
      <c r="M15" s="3"/>
      <c r="N15" s="3"/>
      <c r="O15" s="3"/>
      <c r="P15" s="3"/>
      <c r="Q15" s="3"/>
      <c r="R15" s="3"/>
    </row>
    <row r="16" spans="1:18" ht="20.100000000000001" customHeight="1" x14ac:dyDescent="0.25">
      <c r="A16" s="8" t="s">
        <v>10</v>
      </c>
      <c r="B16" s="15">
        <v>277</v>
      </c>
      <c r="C16" s="15"/>
      <c r="D16" s="12">
        <v>6</v>
      </c>
      <c r="E16" s="19">
        <v>3</v>
      </c>
      <c r="F16" s="19"/>
      <c r="G16" s="19">
        <v>6</v>
      </c>
      <c r="H16" s="19">
        <v>3</v>
      </c>
      <c r="I16" s="19">
        <v>2</v>
      </c>
      <c r="J16" s="5">
        <v>3</v>
      </c>
      <c r="K16" s="5">
        <v>2</v>
      </c>
      <c r="L16" s="3"/>
      <c r="M16" s="3"/>
      <c r="N16" s="3"/>
      <c r="O16" s="3"/>
      <c r="P16" s="3"/>
      <c r="Q16" s="3"/>
      <c r="R16" s="3"/>
    </row>
    <row r="17" spans="1:18" ht="20.100000000000001" customHeight="1" x14ac:dyDescent="0.25">
      <c r="A17" s="8" t="s">
        <v>11</v>
      </c>
      <c r="B17" s="15">
        <v>710</v>
      </c>
      <c r="C17" s="15"/>
      <c r="D17" s="12">
        <v>3</v>
      </c>
      <c r="E17" s="19">
        <v>3</v>
      </c>
      <c r="F17" s="19"/>
      <c r="G17" s="19">
        <v>3</v>
      </c>
      <c r="H17" s="19">
        <v>3</v>
      </c>
      <c r="I17" s="19">
        <v>2</v>
      </c>
      <c r="J17" s="5">
        <v>1</v>
      </c>
      <c r="K17" s="5">
        <v>2</v>
      </c>
      <c r="L17" s="3"/>
      <c r="M17" s="3"/>
      <c r="N17" s="3"/>
      <c r="O17" s="3"/>
      <c r="P17" s="3"/>
      <c r="Q17" s="3"/>
      <c r="R17" s="3"/>
    </row>
    <row r="18" spans="1:18" ht="20.100000000000001" customHeight="1" x14ac:dyDescent="0.25">
      <c r="A18" s="8" t="s">
        <v>12</v>
      </c>
      <c r="B18" s="15">
        <v>269</v>
      </c>
      <c r="C18" s="15"/>
      <c r="D18" s="12">
        <v>6</v>
      </c>
      <c r="E18" s="19"/>
      <c r="F18" s="19"/>
      <c r="G18" s="19">
        <v>3</v>
      </c>
      <c r="H18" s="19"/>
      <c r="I18" s="19">
        <v>2</v>
      </c>
      <c r="J18" s="5">
        <v>1</v>
      </c>
      <c r="K18" s="5">
        <v>2</v>
      </c>
      <c r="L18" s="3"/>
      <c r="M18" s="3"/>
      <c r="N18" s="3"/>
      <c r="O18" s="3"/>
      <c r="P18" s="3"/>
      <c r="Q18" s="3"/>
      <c r="R18" s="3"/>
    </row>
    <row r="19" spans="1:18" ht="20.100000000000001" customHeight="1" x14ac:dyDescent="0.25">
      <c r="A19" s="8" t="s">
        <v>14</v>
      </c>
      <c r="B19" s="15">
        <v>88</v>
      </c>
      <c r="C19" s="15"/>
      <c r="D19" s="12">
        <v>12</v>
      </c>
      <c r="E19" s="19">
        <v>30</v>
      </c>
      <c r="F19" s="19"/>
      <c r="G19" s="19"/>
      <c r="H19" s="19">
        <v>12</v>
      </c>
      <c r="I19" s="19">
        <v>12</v>
      </c>
      <c r="J19" s="5">
        <v>6</v>
      </c>
      <c r="K19" s="5">
        <v>6</v>
      </c>
      <c r="L19" s="3"/>
      <c r="M19" s="3"/>
      <c r="N19" s="3"/>
      <c r="O19" s="3"/>
      <c r="P19" s="3"/>
      <c r="Q19" s="3"/>
      <c r="R19" s="3"/>
    </row>
    <row r="20" spans="1:18" ht="30" customHeight="1" x14ac:dyDescent="0.25">
      <c r="A20" s="33" t="s">
        <v>37</v>
      </c>
      <c r="B20" s="29">
        <v>165</v>
      </c>
      <c r="C20" s="29"/>
      <c r="D20" s="30"/>
      <c r="E20" s="31"/>
      <c r="F20" s="31"/>
      <c r="G20" s="31"/>
      <c r="H20" s="31">
        <v>6</v>
      </c>
      <c r="I20" s="31">
        <v>6</v>
      </c>
      <c r="J20" s="32"/>
      <c r="K20" s="32"/>
      <c r="L20" s="3"/>
      <c r="M20" s="3"/>
      <c r="N20" s="3"/>
      <c r="O20" s="3"/>
      <c r="P20" s="3"/>
      <c r="Q20" s="3"/>
      <c r="R20" s="3"/>
    </row>
    <row r="21" spans="1:18" ht="20.100000000000001" customHeight="1" thickBot="1" x14ac:dyDescent="0.3">
      <c r="A21" s="9" t="s">
        <v>13</v>
      </c>
      <c r="B21" s="16">
        <v>63</v>
      </c>
      <c r="C21" s="16"/>
      <c r="D21" s="13"/>
      <c r="E21" s="20"/>
      <c r="F21" s="20"/>
      <c r="G21" s="20">
        <v>12</v>
      </c>
      <c r="H21" s="20"/>
      <c r="I21" s="20"/>
      <c r="J21" s="6"/>
      <c r="K21" s="6"/>
      <c r="L21" s="3"/>
      <c r="M21" s="3"/>
      <c r="N21" s="3"/>
      <c r="O21" s="3"/>
      <c r="P21" s="3"/>
      <c r="Q21" s="3"/>
      <c r="R21" s="3"/>
    </row>
    <row r="22" spans="1:18" ht="20.100000000000001" customHeight="1" thickBot="1" x14ac:dyDescent="0.3">
      <c r="H22" s="1"/>
      <c r="I22" s="1"/>
      <c r="J22" s="3"/>
      <c r="K22" s="3"/>
      <c r="L22" s="3"/>
      <c r="M22" s="3"/>
      <c r="N22" s="3"/>
      <c r="O22" s="3"/>
      <c r="P22" s="3"/>
      <c r="Q22" s="3"/>
      <c r="R22" s="3"/>
    </row>
    <row r="23" spans="1:18" ht="20.100000000000001" customHeight="1" thickBot="1" x14ac:dyDescent="0.3">
      <c r="A23" s="10" t="s">
        <v>21</v>
      </c>
      <c r="C23" s="2">
        <f>SUM(C3:C21)</f>
        <v>18</v>
      </c>
      <c r="D23" s="2">
        <f>SUM(D3:D21)</f>
        <v>129</v>
      </c>
      <c r="E23" s="2">
        <f>SUM(E3:E21)</f>
        <v>150</v>
      </c>
      <c r="F23" s="2">
        <f t="shared" ref="F23:K23" si="0">SUM(F3:F21)</f>
        <v>66</v>
      </c>
      <c r="G23" s="2">
        <f t="shared" si="0"/>
        <v>108</v>
      </c>
      <c r="H23" s="2">
        <f t="shared" si="0"/>
        <v>48</v>
      </c>
      <c r="I23" s="2">
        <f t="shared" si="0"/>
        <v>54</v>
      </c>
      <c r="J23" s="2">
        <f t="shared" si="0"/>
        <v>23</v>
      </c>
      <c r="K23" s="2">
        <f t="shared" si="0"/>
        <v>24</v>
      </c>
      <c r="L23" s="3"/>
      <c r="M23" s="3"/>
      <c r="N23" s="3"/>
      <c r="O23" s="3"/>
      <c r="P23" s="3"/>
      <c r="Q23" s="3"/>
      <c r="R23" s="3"/>
    </row>
    <row r="24" spans="1:18" ht="20.100000000000001" customHeight="1" thickBot="1" x14ac:dyDescent="0.3">
      <c r="A24" s="10" t="s">
        <v>22</v>
      </c>
      <c r="C24" s="17">
        <f>($B$3*C3)+($B$5*C5)+($B$4*C4)+($B$6*C6)+($B$7*C7)+($B$8*C8)+($B$9*C9)+($B$10*C10)+($B$11*C11)+($B$12*C12)+($B$13*C13)+($B$14*C14)+($B$15*C15)+($B$16*C16)+($B$17*C17)+($B$18*C18)+($B$19*C19)+($B$21*C21)</f>
        <v>1242</v>
      </c>
      <c r="D24" s="17">
        <f>($B$3*D3)+($B$5*D5)+($B$4*D4)+($B$6*D6)+($B$7*D7)+($B$8*D8)+($B$9*D9)+($B$10*D10)+($B$11*D11)+($B$12*D12)+($B$13*D13)+($B$14*D14)+($B$15*D15)+($B$16*D16)+($B$17*D17)+($B$18*D18)+($B$19*D19)+($B$21*D21)</f>
        <v>11190</v>
      </c>
      <c r="E24" s="17">
        <f>($B$3*E3)+($B$5*E5)+($B$4*E4)+($B$6*E6)+($B$7*E7)+($B$8*E8)+($B$9*E9)+($B$10*E10)+($B$11*E11)+($B$12*E12)+($B$13*E13)+($B$14*E14)+($B$15*E15)+($B$16*E16)+($B$17*E17)+($B$18*E18)+($B$19*E19)+($B$21*E21)</f>
        <v>12801</v>
      </c>
      <c r="F24" s="17">
        <f t="shared" ref="F24:G24" si="1">($B$3*F3)+($B$5*F5)+($B$4*F4)+($B$6*F6)+($B$7*F7)+($B$8*F8)+($B$9*F9)+($B$10*F10)+($B$11*F11)+($B$12*F12)+($B$13*F13)+($B$14*F14)+($B$15*F15)+($B$16*F16)+($B$17*F17)+($B$18*F18)+($B$19*F19)+($B$21*F21)</f>
        <v>1524</v>
      </c>
      <c r="G24" s="17">
        <f t="shared" si="1"/>
        <v>9273</v>
      </c>
      <c r="H24" s="17">
        <f>($B$3*H3)+($B$5*H5)+($B$4*H4)+($B$6*H6)+($B$7*H7)+($B$8*H8)+($B$9*H9)+($B$10*H10)+($B$11*H11)+($B$12*H12)+($B$13*H13)+($B$14*H14)+($B$15*H15)+($B$16*H16)+($B$17*H17)+($B$18*H18)+($B$19*H19)+($B$21*H21)+($B$20*H20)</f>
        <v>6324</v>
      </c>
      <c r="I24" s="17">
        <f t="shared" ref="I24:K24" si="2">($B$3*I3)+($B$5*I5)+($B$4*I4)+($B$6*I6)+($B$7*I7)+($B$8*I8)+($B$9*I9)+($B$10*I10)+($B$11*I11)+($B$12*I12)+($B$13*I13)+($B$14*I14)+($B$15*I15)+($B$16*I16)+($B$17*I17)+($B$18*I18)+($B$19*I19)+($B$21*I21)+($B$20*I20)</f>
        <v>5995</v>
      </c>
      <c r="J24" s="17">
        <f t="shared" si="2"/>
        <v>3286</v>
      </c>
      <c r="K24" s="17">
        <f t="shared" si="2"/>
        <v>3250</v>
      </c>
      <c r="L24" s="3"/>
      <c r="M24" s="3"/>
      <c r="N24" s="3"/>
      <c r="O24" s="3"/>
      <c r="P24" s="3"/>
      <c r="Q24" s="3"/>
      <c r="R24" s="3"/>
    </row>
    <row r="25" spans="1:18" ht="20.100000000000001" customHeight="1" x14ac:dyDescent="0.25">
      <c r="A25" s="34" t="s">
        <v>41</v>
      </c>
      <c r="C25" s="28">
        <v>45627</v>
      </c>
      <c r="D25" s="28">
        <v>45658</v>
      </c>
      <c r="E25" s="28">
        <v>45748</v>
      </c>
      <c r="F25" s="28">
        <v>45658</v>
      </c>
      <c r="G25" s="28">
        <v>45658</v>
      </c>
      <c r="H25" s="28">
        <v>45658</v>
      </c>
      <c r="I25" s="28">
        <v>45658</v>
      </c>
      <c r="J25" s="28">
        <v>45658</v>
      </c>
      <c r="K25" s="28">
        <v>45658</v>
      </c>
    </row>
    <row r="26" spans="1:18" ht="20.100000000000001" customHeight="1" x14ac:dyDescent="0.25"/>
    <row r="27" spans="1:18" ht="20.100000000000001" customHeight="1" x14ac:dyDescent="0.25"/>
    <row r="28" spans="1:18" ht="20.100000000000001" customHeight="1" x14ac:dyDescent="0.25"/>
    <row r="29" spans="1:18" ht="20.100000000000001" customHeight="1" x14ac:dyDescent="0.25"/>
    <row r="30" spans="1:18" ht="20.100000000000001" customHeight="1" x14ac:dyDescent="0.25"/>
    <row r="31" spans="1:18" ht="20.100000000000001" customHeight="1" x14ac:dyDescent="0.25"/>
  </sheetData>
  <mergeCells count="1">
    <mergeCell ref="D1:K1"/>
  </mergeCells>
  <pageMargins left="0.7" right="0.7" top="0.75" bottom="0.75" header="0.3" footer="0.3"/>
  <pageSetup paperSize="9" scale="81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88F1F-4B8D-4C0E-B29E-7D0A752E6DD6}">
  <sheetPr>
    <pageSetUpPr fitToPage="1"/>
  </sheetPr>
  <dimension ref="A1:N33"/>
  <sheetViews>
    <sheetView workbookViewId="0">
      <selection activeCell="G27" sqref="A1:G27"/>
    </sheetView>
  </sheetViews>
  <sheetFormatPr baseColWidth="10" defaultRowHeight="15" x14ac:dyDescent="0.25"/>
  <cols>
    <col min="1" max="1" width="42.140625" customWidth="1"/>
    <col min="2" max="2" width="11.85546875" customWidth="1"/>
    <col min="3" max="3" width="10.42578125" bestFit="1" customWidth="1"/>
    <col min="4" max="5" width="10.42578125" customWidth="1"/>
    <col min="8" max="8" width="12.28515625" bestFit="1" customWidth="1"/>
    <col min="9" max="9" width="10.7109375" bestFit="1" customWidth="1"/>
    <col min="10" max="10" width="12.5703125" bestFit="1" customWidth="1"/>
    <col min="11" max="11" width="12" customWidth="1"/>
    <col min="13" max="13" width="14.140625" bestFit="1" customWidth="1"/>
  </cols>
  <sheetData>
    <row r="1" spans="1:14" ht="24.75" customHeight="1" thickBot="1" x14ac:dyDescent="0.3">
      <c r="A1" s="27" t="s">
        <v>42</v>
      </c>
      <c r="B1" s="60" t="s">
        <v>0</v>
      </c>
      <c r="C1" s="61"/>
      <c r="D1" s="61"/>
      <c r="E1" s="61"/>
      <c r="F1" s="61"/>
      <c r="G1" s="62"/>
      <c r="H1" s="27"/>
      <c r="I1" s="27"/>
      <c r="J1" s="27"/>
      <c r="K1" s="27"/>
      <c r="L1" s="27"/>
      <c r="M1" s="27"/>
      <c r="N1" s="27"/>
    </row>
    <row r="2" spans="1:14" ht="51.75" customHeight="1" thickBot="1" x14ac:dyDescent="0.3">
      <c r="A2" s="22" t="s">
        <v>17</v>
      </c>
      <c r="B2" s="23" t="s">
        <v>20</v>
      </c>
      <c r="C2" s="45" t="s">
        <v>49</v>
      </c>
      <c r="D2" s="46" t="s">
        <v>50</v>
      </c>
      <c r="E2" s="46" t="s">
        <v>52</v>
      </c>
      <c r="F2" s="25" t="s">
        <v>43</v>
      </c>
      <c r="G2" s="40" t="s">
        <v>45</v>
      </c>
      <c r="H2" s="3"/>
      <c r="I2" s="3"/>
      <c r="J2" s="3"/>
      <c r="K2" s="3"/>
      <c r="L2" s="3"/>
      <c r="M2" s="3"/>
      <c r="N2" s="3"/>
    </row>
    <row r="3" spans="1:14" ht="20.100000000000001" customHeight="1" x14ac:dyDescent="0.25">
      <c r="A3" s="7" t="s">
        <v>1</v>
      </c>
      <c r="B3" s="14">
        <v>17.5</v>
      </c>
      <c r="C3" s="41">
        <v>48</v>
      </c>
      <c r="D3" s="47"/>
      <c r="E3" s="51"/>
      <c r="F3" s="18">
        <v>36</v>
      </c>
      <c r="G3" s="36">
        <v>24</v>
      </c>
      <c r="H3" s="3"/>
      <c r="I3" s="3"/>
      <c r="J3" s="3"/>
      <c r="K3" s="3"/>
      <c r="L3" s="3"/>
      <c r="M3" s="3"/>
      <c r="N3" s="3"/>
    </row>
    <row r="4" spans="1:14" ht="20.100000000000001" customHeight="1" x14ac:dyDescent="0.25">
      <c r="A4" s="8" t="s">
        <v>3</v>
      </c>
      <c r="B4" s="15">
        <v>18</v>
      </c>
      <c r="C4" s="42"/>
      <c r="D4" s="48"/>
      <c r="E4" s="52"/>
      <c r="F4" s="19">
        <v>12</v>
      </c>
      <c r="G4" s="37">
        <v>6</v>
      </c>
      <c r="H4" s="3"/>
      <c r="I4" s="3"/>
      <c r="J4" s="3"/>
      <c r="K4" s="3"/>
      <c r="L4" s="3"/>
      <c r="M4" s="3"/>
      <c r="N4" s="3"/>
    </row>
    <row r="5" spans="1:14" ht="20.100000000000001" customHeight="1" x14ac:dyDescent="0.25">
      <c r="A5" s="8" t="s">
        <v>29</v>
      </c>
      <c r="B5" s="15">
        <v>38</v>
      </c>
      <c r="C5" s="42">
        <v>6</v>
      </c>
      <c r="D5" s="48"/>
      <c r="E5" s="52"/>
      <c r="F5" s="19"/>
      <c r="G5" s="37"/>
      <c r="H5" s="3"/>
      <c r="I5" s="3"/>
      <c r="J5" s="3"/>
      <c r="K5" s="3"/>
      <c r="L5" s="3"/>
      <c r="M5" s="3"/>
      <c r="N5" s="3"/>
    </row>
    <row r="6" spans="1:14" ht="20.100000000000001" customHeight="1" x14ac:dyDescent="0.25">
      <c r="A6" s="8" t="s">
        <v>15</v>
      </c>
      <c r="B6" s="15">
        <v>20</v>
      </c>
      <c r="C6" s="42"/>
      <c r="D6" s="48">
        <v>12</v>
      </c>
      <c r="E6" s="52"/>
      <c r="F6" s="19"/>
      <c r="G6" s="37">
        <v>6</v>
      </c>
      <c r="H6" s="3"/>
      <c r="I6" s="3"/>
      <c r="J6" s="3"/>
      <c r="K6" s="3"/>
      <c r="L6" s="3"/>
      <c r="M6" s="3"/>
      <c r="N6" s="3"/>
    </row>
    <row r="7" spans="1:14" ht="20.100000000000001" customHeight="1" x14ac:dyDescent="0.25">
      <c r="A7" s="8" t="s">
        <v>16</v>
      </c>
      <c r="B7" s="15">
        <v>18</v>
      </c>
      <c r="C7" s="42">
        <v>36</v>
      </c>
      <c r="D7" s="48"/>
      <c r="E7" s="52"/>
      <c r="F7" s="19"/>
      <c r="G7" s="37">
        <v>6</v>
      </c>
      <c r="H7" s="3"/>
      <c r="I7" s="3"/>
      <c r="J7" s="3"/>
      <c r="K7" s="3"/>
      <c r="L7" s="3"/>
      <c r="M7" s="3"/>
      <c r="N7" s="3"/>
    </row>
    <row r="8" spans="1:14" ht="20.100000000000001" customHeight="1" x14ac:dyDescent="0.25">
      <c r="A8" s="8" t="s">
        <v>2</v>
      </c>
      <c r="B8" s="15">
        <v>46.5</v>
      </c>
      <c r="C8" s="42"/>
      <c r="D8" s="48"/>
      <c r="E8" s="52"/>
      <c r="F8" s="19"/>
      <c r="G8" s="37">
        <v>6</v>
      </c>
      <c r="H8" s="3"/>
      <c r="I8" s="3"/>
      <c r="J8" s="3"/>
      <c r="K8" s="3"/>
      <c r="L8" s="3"/>
      <c r="M8" s="3"/>
      <c r="N8" s="3"/>
    </row>
    <row r="9" spans="1:14" ht="20.100000000000001" customHeight="1" x14ac:dyDescent="0.25">
      <c r="A9" s="8" t="s">
        <v>4</v>
      </c>
      <c r="B9" s="15">
        <v>44</v>
      </c>
      <c r="C9" s="42"/>
      <c r="D9" s="48"/>
      <c r="E9" s="52"/>
      <c r="F9" s="19">
        <v>12</v>
      </c>
      <c r="G9" s="37"/>
      <c r="H9" s="3"/>
      <c r="I9" s="3"/>
      <c r="J9" s="3"/>
      <c r="K9" s="3"/>
      <c r="L9" s="3"/>
      <c r="M9" s="3"/>
      <c r="N9" s="3"/>
    </row>
    <row r="10" spans="1:14" ht="20.100000000000001" customHeight="1" x14ac:dyDescent="0.25">
      <c r="A10" s="8" t="s">
        <v>5</v>
      </c>
      <c r="B10" s="15">
        <v>56</v>
      </c>
      <c r="C10" s="42">
        <v>12</v>
      </c>
      <c r="D10" s="48"/>
      <c r="E10" s="52"/>
      <c r="F10" s="19"/>
      <c r="G10" s="37"/>
      <c r="H10" s="3"/>
      <c r="I10" s="3"/>
      <c r="J10" s="3"/>
      <c r="K10" s="3"/>
      <c r="L10" s="3"/>
      <c r="M10" s="3"/>
      <c r="N10" s="3"/>
    </row>
    <row r="11" spans="1:14" ht="20.100000000000001" customHeight="1" x14ac:dyDescent="0.25">
      <c r="A11" s="8" t="s">
        <v>6</v>
      </c>
      <c r="B11" s="15">
        <v>69</v>
      </c>
      <c r="C11" s="42"/>
      <c r="D11" s="48"/>
      <c r="E11" s="52">
        <v>3</v>
      </c>
      <c r="F11" s="19"/>
      <c r="G11" s="37">
        <v>6</v>
      </c>
      <c r="H11" s="3"/>
      <c r="I11" s="3"/>
      <c r="J11" s="3"/>
      <c r="K11" s="3"/>
      <c r="L11" s="3"/>
      <c r="M11" s="3"/>
      <c r="N11" s="3"/>
    </row>
    <row r="12" spans="1:14" ht="20.100000000000001" customHeight="1" x14ac:dyDescent="0.25">
      <c r="A12" s="8" t="s">
        <v>51</v>
      </c>
      <c r="B12" s="15">
        <v>65</v>
      </c>
      <c r="C12" s="42"/>
      <c r="D12" s="48">
        <v>3</v>
      </c>
      <c r="E12" s="52">
        <v>3</v>
      </c>
      <c r="F12" s="19"/>
      <c r="G12" s="37"/>
      <c r="H12" s="3"/>
      <c r="I12" s="3"/>
      <c r="J12" s="3"/>
      <c r="K12" s="3"/>
      <c r="L12" s="3"/>
      <c r="M12" s="3"/>
      <c r="N12" s="3"/>
    </row>
    <row r="13" spans="1:14" ht="20.100000000000001" customHeight="1" x14ac:dyDescent="0.25">
      <c r="A13" s="8" t="s">
        <v>7</v>
      </c>
      <c r="B13" s="15">
        <v>69</v>
      </c>
      <c r="C13" s="42">
        <v>24</v>
      </c>
      <c r="D13" s="48"/>
      <c r="E13" s="52"/>
      <c r="F13" s="19">
        <v>12</v>
      </c>
      <c r="G13" s="37"/>
      <c r="H13" s="3"/>
      <c r="I13" s="3"/>
      <c r="J13" s="3"/>
      <c r="K13" s="3"/>
      <c r="L13" s="3"/>
      <c r="M13" s="3"/>
      <c r="N13" s="3"/>
    </row>
    <row r="14" spans="1:14" ht="20.100000000000001" customHeight="1" x14ac:dyDescent="0.25">
      <c r="A14" s="8" t="s">
        <v>8</v>
      </c>
      <c r="B14" s="15">
        <v>69</v>
      </c>
      <c r="C14" s="42"/>
      <c r="D14" s="48">
        <v>6</v>
      </c>
      <c r="E14" s="52">
        <v>3</v>
      </c>
      <c r="F14" s="19"/>
      <c r="G14" s="37"/>
      <c r="H14" s="3"/>
      <c r="I14" s="3"/>
      <c r="J14" s="3"/>
      <c r="K14" s="3"/>
      <c r="L14" s="3"/>
      <c r="M14" s="3"/>
      <c r="N14" s="3"/>
    </row>
    <row r="15" spans="1:14" ht="20.100000000000001" customHeight="1" x14ac:dyDescent="0.25">
      <c r="A15" s="8" t="s">
        <v>9</v>
      </c>
      <c r="B15" s="15">
        <v>89</v>
      </c>
      <c r="C15" s="42"/>
      <c r="D15" s="48"/>
      <c r="E15" s="52"/>
      <c r="F15" s="19"/>
      <c r="G15" s="37"/>
      <c r="H15" s="3"/>
      <c r="I15" s="3"/>
      <c r="J15" s="3"/>
      <c r="K15" s="3"/>
      <c r="L15" s="3"/>
      <c r="M15" s="3"/>
      <c r="N15" s="3"/>
    </row>
    <row r="16" spans="1:14" ht="20.100000000000001" customHeight="1" x14ac:dyDescent="0.25">
      <c r="A16" s="8" t="s">
        <v>44</v>
      </c>
      <c r="B16" s="15">
        <v>89</v>
      </c>
      <c r="C16" s="42"/>
      <c r="D16" s="48"/>
      <c r="E16" s="52"/>
      <c r="F16" s="19">
        <v>6</v>
      </c>
      <c r="G16" s="37"/>
      <c r="H16" s="3"/>
      <c r="I16" s="3"/>
      <c r="J16" s="3"/>
      <c r="K16" s="3"/>
      <c r="L16" s="3"/>
      <c r="M16" s="3"/>
      <c r="N16" s="3"/>
    </row>
    <row r="17" spans="1:14" ht="20.100000000000001" customHeight="1" x14ac:dyDescent="0.25">
      <c r="A17" s="8" t="s">
        <v>25</v>
      </c>
      <c r="B17" s="15">
        <v>89</v>
      </c>
      <c r="C17" s="42"/>
      <c r="D17" s="48"/>
      <c r="E17" s="52"/>
      <c r="F17" s="19"/>
      <c r="G17" s="37">
        <v>6</v>
      </c>
      <c r="H17" s="3"/>
      <c r="I17" s="3"/>
      <c r="J17" s="3"/>
      <c r="K17" s="3"/>
      <c r="L17" s="3"/>
      <c r="M17" s="3"/>
      <c r="N17" s="3"/>
    </row>
    <row r="18" spans="1:14" ht="20.100000000000001" customHeight="1" x14ac:dyDescent="0.25">
      <c r="A18" s="8" t="s">
        <v>10</v>
      </c>
      <c r="B18" s="15">
        <v>277</v>
      </c>
      <c r="C18" s="42"/>
      <c r="D18" s="48">
        <v>1</v>
      </c>
      <c r="E18" s="52"/>
      <c r="F18" s="19"/>
      <c r="G18" s="37">
        <v>3</v>
      </c>
      <c r="H18" s="3"/>
      <c r="I18" s="3"/>
      <c r="J18" s="3"/>
      <c r="K18" s="3"/>
      <c r="L18" s="3"/>
      <c r="M18" s="3"/>
      <c r="N18" s="3"/>
    </row>
    <row r="19" spans="1:14" ht="20.100000000000001" customHeight="1" x14ac:dyDescent="0.25">
      <c r="A19" s="8" t="s">
        <v>11</v>
      </c>
      <c r="B19" s="15">
        <v>710</v>
      </c>
      <c r="C19" s="42">
        <v>6</v>
      </c>
      <c r="D19" s="48"/>
      <c r="E19" s="52"/>
      <c r="F19" s="19"/>
      <c r="G19" s="37">
        <v>3</v>
      </c>
      <c r="H19" s="3"/>
      <c r="I19" s="3"/>
      <c r="J19" s="3"/>
      <c r="K19" s="3"/>
      <c r="L19" s="3"/>
      <c r="M19" s="3"/>
      <c r="N19" s="3"/>
    </row>
    <row r="20" spans="1:14" ht="20.100000000000001" customHeight="1" x14ac:dyDescent="0.25">
      <c r="A20" s="8" t="s">
        <v>12</v>
      </c>
      <c r="B20" s="15">
        <v>269</v>
      </c>
      <c r="C20" s="42"/>
      <c r="D20" s="48"/>
      <c r="E20" s="52"/>
      <c r="F20" s="19"/>
      <c r="G20" s="37">
        <v>3</v>
      </c>
      <c r="H20" s="3"/>
      <c r="I20" s="3"/>
      <c r="J20" s="3"/>
      <c r="K20" s="3"/>
      <c r="L20" s="3"/>
      <c r="M20" s="3"/>
      <c r="N20" s="3"/>
    </row>
    <row r="21" spans="1:14" ht="20.100000000000001" customHeight="1" x14ac:dyDescent="0.25">
      <c r="A21" s="8" t="s">
        <v>14</v>
      </c>
      <c r="B21" s="15">
        <v>88</v>
      </c>
      <c r="C21" s="42"/>
      <c r="D21" s="48"/>
      <c r="E21" s="52"/>
      <c r="F21" s="19"/>
      <c r="G21" s="37">
        <v>18</v>
      </c>
      <c r="H21" s="3"/>
      <c r="I21" s="3"/>
      <c r="J21" s="3"/>
      <c r="K21" s="3"/>
      <c r="L21" s="3"/>
      <c r="M21" s="3"/>
      <c r="N21" s="3"/>
    </row>
    <row r="22" spans="1:14" ht="30" customHeight="1" x14ac:dyDescent="0.25">
      <c r="A22" s="33" t="s">
        <v>37</v>
      </c>
      <c r="B22" s="29">
        <v>165</v>
      </c>
      <c r="C22" s="43"/>
      <c r="D22" s="49"/>
      <c r="E22" s="53"/>
      <c r="F22" s="31"/>
      <c r="G22" s="38"/>
      <c r="H22" s="3"/>
      <c r="I22" s="3"/>
      <c r="J22" s="3"/>
      <c r="K22" s="3"/>
      <c r="L22" s="3"/>
      <c r="M22" s="3"/>
      <c r="N22" s="3"/>
    </row>
    <row r="23" spans="1:14" ht="20.100000000000001" customHeight="1" thickBot="1" x14ac:dyDescent="0.3">
      <c r="A23" s="9" t="s">
        <v>13</v>
      </c>
      <c r="B23" s="16">
        <v>63</v>
      </c>
      <c r="C23" s="44"/>
      <c r="D23" s="50"/>
      <c r="E23" s="54"/>
      <c r="F23" s="20"/>
      <c r="G23" s="39"/>
      <c r="H23" s="3"/>
      <c r="I23" s="3"/>
      <c r="J23" s="3"/>
      <c r="K23" s="3"/>
      <c r="L23" s="3"/>
      <c r="M23" s="3"/>
      <c r="N23" s="3"/>
    </row>
    <row r="24" spans="1:14" ht="20.100000000000001" customHeight="1" thickBot="1" x14ac:dyDescent="0.3">
      <c r="H24" s="3"/>
      <c r="I24" s="3"/>
      <c r="J24" s="3"/>
      <c r="K24" s="3"/>
      <c r="L24" s="3"/>
      <c r="M24" s="3"/>
      <c r="N24" s="3"/>
    </row>
    <row r="25" spans="1:14" ht="20.100000000000001" customHeight="1" thickBot="1" x14ac:dyDescent="0.3">
      <c r="A25" s="10" t="s">
        <v>21</v>
      </c>
      <c r="C25" s="2">
        <f>SUM(C3:C23)</f>
        <v>132</v>
      </c>
      <c r="D25" s="2">
        <f>SUM(D3:D23)</f>
        <v>22</v>
      </c>
      <c r="E25" s="2">
        <f>SUM(E3:E23)</f>
        <v>9</v>
      </c>
      <c r="F25" s="2">
        <f>SUM(F3:F23)</f>
        <v>78</v>
      </c>
      <c r="G25" s="2">
        <f t="shared" ref="G25" si="0">SUM(G3:G23)</f>
        <v>87</v>
      </c>
      <c r="H25" s="3"/>
      <c r="I25" s="3"/>
      <c r="J25" s="3"/>
      <c r="K25" s="3"/>
      <c r="L25" s="3"/>
      <c r="M25" s="3"/>
      <c r="N25" s="3"/>
    </row>
    <row r="26" spans="1:14" ht="20.100000000000001" customHeight="1" thickBot="1" x14ac:dyDescent="0.3">
      <c r="A26" s="10" t="s">
        <v>22</v>
      </c>
      <c r="C26" s="17">
        <f>($B$3*C3)+($B$5*C5)+($B$4*C4)+($B$6*C6)+($B$7*C7)+($B$8*C8)+($B$9*C9)+($B$10*C10)+($B$11*C11)+($B$13*C13)+($B$14*C14)+($B$15*C15)+($B$17*C17)+($B$18*C18)+($B$19*C19)+($B$20*C20)+($B$21*C21)+($B$23*C23)+($B$16*C16)+($B$22*C22)+($B$12*C12)</f>
        <v>8304</v>
      </c>
      <c r="D26" s="17">
        <f>($B$3*D3)+($B$5*D5)+($B$4*D4)+($B$6*D6)+($B$7*D7)+($B$8*D8)+($B$9*D9)+($B$10*D10)+($B$11*D11)+($B$13*D13)+($B$14*D14)+($B$15*D15)+($B$17*D17)+($B$18*D18)+($B$19*D19)+($B$20*D20)+($B$21*D21)+($B$23*D23)+($B$16*D16)+($B$22*D22)+($B$12*D12)</f>
        <v>1126</v>
      </c>
      <c r="E26" s="17">
        <f>($B$3*E3)+($B$5*E5)+($B$4*E4)+($B$6*E6)+($B$7*E7)+($B$8*E8)+($B$9*E9)+($B$10*E10)+($B$11*E11)+($B$13*E13)+($B$14*E14)+($B$15*E15)+($B$17*E17)+($B$18*E18)+($B$19*E19)+($B$20*E20)+($B$21*E21)+($B$23*E23)+($B$16*E16)+($B$22*E22)+($B$12*E12)</f>
        <v>609</v>
      </c>
      <c r="F26" s="17">
        <f>($B$3*F3)+($B$5*F5)+($B$4*F4)+($B$6*F6)+($B$7*F7)+($B$8*F8)+($B$9*F9)+($B$10*F10)+($B$11*F11)+($B$13*F13)+($B$14*F14)+($B$15*F15)+($B$17*F17)+($B$18*F18)+($B$19*F19)+($B$20*F20)+($B$21*F21)+($B$23*F23)+($B$16*F16)+($B$22*F22)</f>
        <v>2736</v>
      </c>
      <c r="G26" s="17">
        <f t="shared" ref="G26" si="1">($B$3*G3)+($B$5*G5)+($B$4*G4)+($B$6*G6)+($B$7*G7)+($B$8*G8)+($B$9*G9)+($B$10*G10)+($B$11*G11)+($B$13*G13)+($B$14*G14)+($B$15*G15)+($B$17*G17)+($B$18*G18)+($B$19*G19)+($B$20*G20)+($B$21*G21)+($B$23*G23)+($B$16*G16)+($B$22*G22)</f>
        <v>7335</v>
      </c>
      <c r="H26" s="3"/>
      <c r="I26" s="3"/>
      <c r="J26" s="3"/>
      <c r="K26" s="3"/>
      <c r="L26" s="3"/>
      <c r="M26" s="3"/>
      <c r="N26" s="3"/>
    </row>
    <row r="27" spans="1:14" ht="20.100000000000001" customHeight="1" x14ac:dyDescent="0.25">
      <c r="A27" s="34" t="s">
        <v>41</v>
      </c>
      <c r="C27" s="28">
        <v>45703</v>
      </c>
      <c r="D27" s="28"/>
      <c r="E27" s="28"/>
      <c r="F27" s="28">
        <v>45658</v>
      </c>
      <c r="G27" s="28">
        <v>45627</v>
      </c>
    </row>
    <row r="28" spans="1:14" ht="20.100000000000001" customHeight="1" x14ac:dyDescent="0.25"/>
    <row r="29" spans="1:14" ht="20.100000000000001" customHeight="1" x14ac:dyDescent="0.25"/>
    <row r="30" spans="1:14" ht="20.100000000000001" customHeight="1" x14ac:dyDescent="0.25"/>
    <row r="31" spans="1:14" ht="20.100000000000001" customHeight="1" x14ac:dyDescent="0.25"/>
    <row r="32" spans="1:14" ht="20.100000000000001" customHeight="1" x14ac:dyDescent="0.25"/>
    <row r="33" ht="20.100000000000001" customHeight="1" x14ac:dyDescent="0.25"/>
  </sheetData>
  <mergeCells count="1">
    <mergeCell ref="B1:G1"/>
  </mergeCells>
  <pageMargins left="0.7" right="0.7" top="0.75" bottom="0.75" header="0.3" footer="0.3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M.PERRIN</vt:lpstr>
      <vt:lpstr>S.JEGOUX</vt:lpstr>
      <vt:lpstr>J.ARBRUN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cp:lastPrinted>2024-12-02T14:24:27Z</cp:lastPrinted>
  <dcterms:created xsi:type="dcterms:W3CDTF">2024-06-11T06:51:40Z</dcterms:created>
  <dcterms:modified xsi:type="dcterms:W3CDTF">2024-12-02T15:53:16Z</dcterms:modified>
</cp:coreProperties>
</file>