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FERMAGES tous\FERMAGES 2025 SUR RECOLTE 2024\"/>
    </mc:Choice>
  </mc:AlternateContent>
  <xr:revisionPtr revIDLastSave="0" documentId="13_ncr:1_{E9C7CC05-F958-4263-A164-C42EDFFF1C7B}" xr6:coauthVersionLast="47" xr6:coauthVersionMax="47" xr10:uidLastSave="{00000000-0000-0000-0000-000000000000}"/>
  <bookViews>
    <workbookView xWindow="38290" yWindow="-110" windowWidth="38620" windowHeight="21100" xr2:uid="{CD7D4612-B7F8-447F-BDF2-8567BD9C399E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H28" i="1"/>
  <c r="D49" i="1"/>
  <c r="E49" i="1"/>
  <c r="F49" i="1"/>
  <c r="F4" i="1"/>
  <c r="H4" i="1" s="1"/>
  <c r="C39" i="1" s="1"/>
  <c r="F5" i="1"/>
  <c r="H5" i="1" s="1"/>
  <c r="F6" i="1"/>
  <c r="H6" i="1" s="1"/>
  <c r="C45" i="1" s="1"/>
  <c r="F7" i="1"/>
  <c r="H7" i="1" s="1"/>
  <c r="C46" i="1" s="1"/>
  <c r="F8" i="1"/>
  <c r="H8" i="1" s="1"/>
  <c r="F9" i="1"/>
  <c r="H9" i="1" s="1"/>
  <c r="C48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C40" i="1" s="1"/>
  <c r="F16" i="1"/>
  <c r="H16" i="1" s="1"/>
  <c r="F17" i="1"/>
  <c r="H17" i="1" s="1"/>
  <c r="F18" i="1"/>
  <c r="H18" i="1" s="1"/>
  <c r="C41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C36" i="1" s="1"/>
  <c r="F27" i="1"/>
  <c r="H27" i="1" s="1"/>
  <c r="F28" i="1"/>
  <c r="F19" i="1"/>
  <c r="H19" i="1" s="1"/>
  <c r="C35" i="1" l="1"/>
  <c r="C38" i="1"/>
  <c r="C34" i="1"/>
  <c r="H29" i="1"/>
  <c r="C37" i="1"/>
  <c r="C49" i="1" l="1"/>
</calcChain>
</file>

<file path=xl/sharedStrings.xml><?xml version="1.0" encoding="utf-8"?>
<sst xmlns="http://schemas.openxmlformats.org/spreadsheetml/2006/main" count="94" uniqueCount="53">
  <si>
    <t>Richebourg</t>
  </si>
  <si>
    <t>Echezeaux loachauses</t>
  </si>
  <si>
    <t>Clos Vougeot</t>
  </si>
  <si>
    <t>Chambolle Musigny</t>
  </si>
  <si>
    <t>Savigny 1er cru le Clos des Guettes</t>
  </si>
  <si>
    <t>Savigny VSIG jocelin</t>
  </si>
  <si>
    <t>Vosne Romanée Aux Réas</t>
  </si>
  <si>
    <t>Vosne Romanée Maizieres</t>
  </si>
  <si>
    <t>Vosne Romanée Chalandins</t>
  </si>
  <si>
    <t>Beaune Boucherottes</t>
  </si>
  <si>
    <t>Beaune 1er cru les Montrevenots</t>
  </si>
  <si>
    <t>Pommard 1er cru les Arvelets</t>
  </si>
  <si>
    <t>Pommard 1er cru les Chanlins</t>
  </si>
  <si>
    <t>Pommard 1er cru les Pezerolles</t>
  </si>
  <si>
    <t>Bourgogne Crenille</t>
  </si>
  <si>
    <t>Bourgogne Montpoulain</t>
  </si>
  <si>
    <t xml:space="preserve">Bourgogne Crenille </t>
  </si>
  <si>
    <t>Bourgogne Hautes Cotes de Nuits Rouge</t>
  </si>
  <si>
    <t>BAILLEUR</t>
  </si>
  <si>
    <t>COLETTE MATHIAS</t>
  </si>
  <si>
    <t>COLETTE ROSALIE</t>
  </si>
  <si>
    <t>COLETTE CAROLINE</t>
  </si>
  <si>
    <t>AF</t>
  </si>
  <si>
    <t>GFA H</t>
  </si>
  <si>
    <t>ARTHUR</t>
  </si>
  <si>
    <t>THIBAULT</t>
  </si>
  <si>
    <t>MIA</t>
  </si>
  <si>
    <t>PINOTEAU</t>
  </si>
  <si>
    <t>BISSEY ALBERT</t>
  </si>
  <si>
    <t>GFA PARENT</t>
  </si>
  <si>
    <t>FP</t>
  </si>
  <si>
    <t>SURFACE</t>
  </si>
  <si>
    <t>TOTAL</t>
  </si>
  <si>
    <t>COLETTE</t>
  </si>
  <si>
    <t>GFA HERITIERS GROS</t>
  </si>
  <si>
    <t>MATHIAS</t>
  </si>
  <si>
    <t>CAROLINE</t>
  </si>
  <si>
    <t>ROSALIE</t>
  </si>
  <si>
    <t>VICTOIRE</t>
  </si>
  <si>
    <t>€</t>
  </si>
  <si>
    <t>PLANTEE &amp; en rapport</t>
  </si>
  <si>
    <t>Fermage Base Bail en Lt</t>
  </si>
  <si>
    <t>Base Bail en Lt</t>
  </si>
  <si>
    <t>€ Fermage de Nov</t>
  </si>
  <si>
    <t>€ Fermage total a payer</t>
  </si>
  <si>
    <t xml:space="preserve">   </t>
  </si>
  <si>
    <t>RECOLTE</t>
  </si>
  <si>
    <t>Bourgogne Hautes Cotes de Nuits Blanc*</t>
  </si>
  <si>
    <t>*Le fermage des HCDN blanc est payé sur la base des rouge a la demande de la propriétaire</t>
  </si>
  <si>
    <t>HT</t>
  </si>
  <si>
    <t>AF+FP</t>
  </si>
  <si>
    <t>FERMAGES 2025 SUR RECOLTE 2024</t>
  </si>
  <si>
    <t>attention arrondis differents a cause des surfaces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</si>
</sst>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name val="Aptos Display"/>
      <family val="1"/>
      <scheme val="major"/>
    </font>
    <font>
      <sz val="11"/>
      <name val="Aptos Display"/>
      <family val="2"/>
      <scheme val="major"/>
    </font>
    <font>
      <sz val="8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7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1" fillId="0" borderId="3" xfId="0" applyFont="1" applyBorder="1"/>
    <xf numFmtId="0" fontId="0" fillId="0" borderId="4" xfId="0" applyBorder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5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67BDC-D4DB-4128-A1EE-A34CCB6AE1E0}">
  <dimension ref="A1:I49"/>
  <sheetViews>
    <sheetView tabSelected="1" workbookViewId="0">
      <selection activeCell="M31" sqref="M31"/>
    </sheetView>
  </sheetViews>
  <sheetFormatPr baseColWidth="10" defaultRowHeight="14.5" x14ac:dyDescent="0.35"/>
  <cols>
    <col min="1" max="1" width="30.54296875" customWidth="1"/>
    <col min="3" max="3" width="17.1796875" bestFit="1" customWidth="1"/>
    <col min="4" max="4" width="12.453125" customWidth="1"/>
    <col min="5" max="5" width="11.7265625" customWidth="1"/>
    <col min="6" max="6" width="7.81640625" customWidth="1"/>
    <col min="7" max="7" width="9.453125" customWidth="1"/>
    <col min="8" max="8" width="10.81640625" style="7"/>
  </cols>
  <sheetData>
    <row r="1" spans="1:9" x14ac:dyDescent="0.35">
      <c r="H1" s="9">
        <v>2024</v>
      </c>
    </row>
    <row r="2" spans="1:9" x14ac:dyDescent="0.35">
      <c r="A2" t="s">
        <v>51</v>
      </c>
      <c r="B2" s="14" t="s">
        <v>31</v>
      </c>
      <c r="C2" s="14" t="s">
        <v>18</v>
      </c>
      <c r="D2" s="14" t="s">
        <v>40</v>
      </c>
      <c r="E2" s="14" t="s">
        <v>41</v>
      </c>
      <c r="F2" s="14" t="s">
        <v>42</v>
      </c>
      <c r="G2" s="14" t="s">
        <v>43</v>
      </c>
      <c r="H2" s="12" t="s">
        <v>44</v>
      </c>
    </row>
    <row r="3" spans="1:9" x14ac:dyDescent="0.35">
      <c r="B3" s="15"/>
      <c r="C3" s="15"/>
      <c r="D3" s="15"/>
      <c r="E3" s="15"/>
      <c r="F3" s="15"/>
      <c r="G3" s="15"/>
      <c r="H3" s="13"/>
    </row>
    <row r="4" spans="1:9" x14ac:dyDescent="0.35">
      <c r="A4" s="1" t="s">
        <v>0</v>
      </c>
      <c r="B4" s="16">
        <v>0.12809999999999999</v>
      </c>
      <c r="C4" s="17" t="s">
        <v>23</v>
      </c>
      <c r="D4" s="16">
        <v>0.12809999999999999</v>
      </c>
      <c r="E4" s="17">
        <v>912</v>
      </c>
      <c r="F4" s="17">
        <f t="shared" ref="F4:F18" si="0">E4*D4</f>
        <v>116.82719999999999</v>
      </c>
      <c r="G4" s="17">
        <v>61830</v>
      </c>
      <c r="H4" s="16">
        <f t="shared" ref="H4:H18" si="1">G4/228*F4</f>
        <v>31681.691999999995</v>
      </c>
    </row>
    <row r="5" spans="1:9" x14ac:dyDescent="0.35">
      <c r="A5" s="1" t="s">
        <v>0</v>
      </c>
      <c r="B5" s="16">
        <v>0.34389999999999998</v>
      </c>
      <c r="C5" s="17" t="s">
        <v>22</v>
      </c>
      <c r="D5" s="16">
        <v>0.34389999999999998</v>
      </c>
      <c r="E5" s="17">
        <v>912</v>
      </c>
      <c r="F5" s="17">
        <f t="shared" si="0"/>
        <v>313.63679999999999</v>
      </c>
      <c r="G5" s="17">
        <v>61830</v>
      </c>
      <c r="H5" s="16">
        <f t="shared" si="1"/>
        <v>85053.347999999998</v>
      </c>
    </row>
    <row r="6" spans="1:9" ht="16" x14ac:dyDescent="0.4">
      <c r="A6" s="1" t="s">
        <v>0</v>
      </c>
      <c r="B6" s="18">
        <v>8.0000000000000004E-4</v>
      </c>
      <c r="C6" s="16" t="s">
        <v>24</v>
      </c>
      <c r="D6" s="18">
        <v>8.0000000000000004E-4</v>
      </c>
      <c r="E6" s="17">
        <v>912</v>
      </c>
      <c r="F6" s="17">
        <f t="shared" si="0"/>
        <v>0.72960000000000003</v>
      </c>
      <c r="G6" s="17">
        <v>61830</v>
      </c>
      <c r="H6" s="16">
        <f t="shared" si="1"/>
        <v>197.85599999999999</v>
      </c>
    </row>
    <row r="7" spans="1:9" x14ac:dyDescent="0.35">
      <c r="A7" s="1" t="s">
        <v>0</v>
      </c>
      <c r="B7" s="16">
        <v>8.9999999999999998E-4</v>
      </c>
      <c r="C7" s="16" t="s">
        <v>25</v>
      </c>
      <c r="D7" s="16">
        <v>8.9999999999999998E-4</v>
      </c>
      <c r="E7" s="17">
        <v>912</v>
      </c>
      <c r="F7" s="17">
        <f t="shared" si="0"/>
        <v>0.82079999999999997</v>
      </c>
      <c r="G7" s="17">
        <v>61830</v>
      </c>
      <c r="H7" s="16">
        <f t="shared" si="1"/>
        <v>222.58799999999999</v>
      </c>
    </row>
    <row r="8" spans="1:9" ht="16" x14ac:dyDescent="0.4">
      <c r="A8" s="1" t="s">
        <v>0</v>
      </c>
      <c r="B8" s="18">
        <v>1.6000000000000001E-3</v>
      </c>
      <c r="C8" s="16" t="s">
        <v>38</v>
      </c>
      <c r="D8" s="18">
        <v>1.6000000000000001E-3</v>
      </c>
      <c r="E8" s="17">
        <v>912</v>
      </c>
      <c r="F8" s="17">
        <f t="shared" si="0"/>
        <v>1.4592000000000001</v>
      </c>
      <c r="G8" s="17">
        <v>61830</v>
      </c>
      <c r="H8" s="16">
        <f t="shared" si="1"/>
        <v>395.71199999999999</v>
      </c>
    </row>
    <row r="9" spans="1:9" ht="14.15" customHeight="1" x14ac:dyDescent="0.4">
      <c r="A9" s="1" t="s">
        <v>0</v>
      </c>
      <c r="B9" s="18">
        <v>1.6000000000000001E-3</v>
      </c>
      <c r="C9" s="16" t="s">
        <v>26</v>
      </c>
      <c r="D9" s="18">
        <v>1.6000000000000001E-3</v>
      </c>
      <c r="E9" s="17">
        <v>912</v>
      </c>
      <c r="F9" s="17">
        <f t="shared" si="0"/>
        <v>1.4592000000000001</v>
      </c>
      <c r="G9" s="17">
        <v>61830</v>
      </c>
      <c r="H9" s="16">
        <f t="shared" si="1"/>
        <v>395.71199999999999</v>
      </c>
    </row>
    <row r="10" spans="1:9" x14ac:dyDescent="0.35">
      <c r="A10" s="1" t="s">
        <v>1</v>
      </c>
      <c r="B10" s="16">
        <v>0.53300000000000003</v>
      </c>
      <c r="C10" s="17" t="s">
        <v>19</v>
      </c>
      <c r="D10" s="16">
        <v>0.53300000000000003</v>
      </c>
      <c r="E10" s="17">
        <v>912</v>
      </c>
      <c r="F10" s="17">
        <f t="shared" si="0"/>
        <v>486.096</v>
      </c>
      <c r="G10" s="17">
        <v>28820</v>
      </c>
      <c r="H10" s="16">
        <f t="shared" si="1"/>
        <v>61444.24</v>
      </c>
    </row>
    <row r="11" spans="1:9" x14ac:dyDescent="0.35">
      <c r="A11" s="3" t="s">
        <v>2</v>
      </c>
      <c r="B11" s="16">
        <v>0.53959999999999997</v>
      </c>
      <c r="C11" s="17" t="s">
        <v>20</v>
      </c>
      <c r="D11" s="16">
        <v>0.53959999999999997</v>
      </c>
      <c r="E11" s="17">
        <v>912</v>
      </c>
      <c r="F11" s="17">
        <f t="shared" si="0"/>
        <v>492.11519999999996</v>
      </c>
      <c r="G11" s="17">
        <v>25880</v>
      </c>
      <c r="H11" s="16">
        <f t="shared" si="1"/>
        <v>55859.391999999993</v>
      </c>
    </row>
    <row r="12" spans="1:9" x14ac:dyDescent="0.35">
      <c r="A12" s="3" t="s">
        <v>2</v>
      </c>
      <c r="B12" s="16"/>
      <c r="C12" s="17" t="s">
        <v>21</v>
      </c>
      <c r="D12" s="16"/>
      <c r="E12" s="17">
        <v>912</v>
      </c>
      <c r="F12" s="17">
        <f t="shared" si="0"/>
        <v>0</v>
      </c>
      <c r="G12" s="17">
        <v>25880</v>
      </c>
      <c r="H12" s="16">
        <f t="shared" si="1"/>
        <v>0</v>
      </c>
    </row>
    <row r="13" spans="1:9" x14ac:dyDescent="0.35">
      <c r="A13" s="1" t="s">
        <v>3</v>
      </c>
      <c r="B13" s="16">
        <v>0.39500000000000002</v>
      </c>
      <c r="C13" s="17" t="s">
        <v>22</v>
      </c>
      <c r="D13" s="16">
        <v>0.39500000000000002</v>
      </c>
      <c r="E13" s="17">
        <v>912</v>
      </c>
      <c r="F13" s="17">
        <f t="shared" si="0"/>
        <v>360.24</v>
      </c>
      <c r="G13" s="17">
        <v>6621</v>
      </c>
      <c r="H13" s="16">
        <f t="shared" si="1"/>
        <v>10461.18</v>
      </c>
    </row>
    <row r="14" spans="1:9" x14ac:dyDescent="0.35">
      <c r="A14" s="1" t="s">
        <v>4</v>
      </c>
      <c r="B14" s="16">
        <v>0.45300000000000001</v>
      </c>
      <c r="C14" s="17" t="s">
        <v>50</v>
      </c>
      <c r="D14" s="16">
        <v>0.45300000000000001</v>
      </c>
      <c r="E14" s="17">
        <v>912</v>
      </c>
      <c r="F14" s="17">
        <f t="shared" si="0"/>
        <v>413.13600000000002</v>
      </c>
      <c r="G14" s="17">
        <v>3277</v>
      </c>
      <c r="H14" s="16">
        <f t="shared" si="1"/>
        <v>5937.924</v>
      </c>
    </row>
    <row r="15" spans="1:9" x14ac:dyDescent="0.35">
      <c r="A15" s="1" t="s">
        <v>5</v>
      </c>
      <c r="B15" s="16">
        <v>0.21440000000000001</v>
      </c>
      <c r="C15" s="17" t="s">
        <v>27</v>
      </c>
      <c r="D15" s="16">
        <v>0.21440000000000001</v>
      </c>
      <c r="E15" s="17">
        <v>684</v>
      </c>
      <c r="F15" s="17">
        <f t="shared" si="0"/>
        <v>146.64959999999999</v>
      </c>
      <c r="G15" s="19">
        <v>79.62</v>
      </c>
      <c r="H15" s="16">
        <f t="shared" si="1"/>
        <v>51.211583999999995</v>
      </c>
      <c r="I15" t="s">
        <v>45</v>
      </c>
    </row>
    <row r="16" spans="1:9" x14ac:dyDescent="0.35">
      <c r="A16" s="1" t="s">
        <v>6</v>
      </c>
      <c r="B16" s="16">
        <v>1.6257999999999999</v>
      </c>
      <c r="C16" s="17" t="s">
        <v>22</v>
      </c>
      <c r="D16" s="16">
        <v>1.0285</v>
      </c>
      <c r="E16" s="17">
        <v>912</v>
      </c>
      <c r="F16" s="17">
        <f t="shared" si="0"/>
        <v>937.99199999999996</v>
      </c>
      <c r="G16" s="17">
        <v>7052</v>
      </c>
      <c r="H16" s="16">
        <f t="shared" si="1"/>
        <v>29011.928</v>
      </c>
    </row>
    <row r="17" spans="1:8" x14ac:dyDescent="0.35">
      <c r="A17" s="1" t="s">
        <v>7</v>
      </c>
      <c r="B17" s="16">
        <v>0.28070000000000001</v>
      </c>
      <c r="C17" s="17" t="s">
        <v>22</v>
      </c>
      <c r="D17" s="16">
        <v>0.28070000000000001</v>
      </c>
      <c r="E17" s="17">
        <v>912</v>
      </c>
      <c r="F17" s="17">
        <f t="shared" si="0"/>
        <v>255.9984</v>
      </c>
      <c r="G17" s="17">
        <v>7052</v>
      </c>
      <c r="H17" s="16">
        <f t="shared" si="1"/>
        <v>7917.9856000000009</v>
      </c>
    </row>
    <row r="18" spans="1:8" x14ac:dyDescent="0.35">
      <c r="A18" s="1" t="s">
        <v>8</v>
      </c>
      <c r="B18" s="16">
        <v>0.33800000000000002</v>
      </c>
      <c r="C18" s="17" t="s">
        <v>28</v>
      </c>
      <c r="D18" s="16">
        <v>0.33800000000000002</v>
      </c>
      <c r="E18" s="17">
        <v>1003.2</v>
      </c>
      <c r="F18" s="17">
        <f t="shared" si="0"/>
        <v>339.08160000000004</v>
      </c>
      <c r="G18" s="17">
        <v>7052</v>
      </c>
      <c r="H18" s="16">
        <f t="shared" si="1"/>
        <v>10487.734400000001</v>
      </c>
    </row>
    <row r="19" spans="1:8" x14ac:dyDescent="0.35">
      <c r="A19" s="1" t="s">
        <v>9</v>
      </c>
      <c r="B19" s="16">
        <v>0.30080000000000001</v>
      </c>
      <c r="C19" s="17" t="s">
        <v>29</v>
      </c>
      <c r="D19" s="16">
        <v>0.30080000000000001</v>
      </c>
      <c r="E19" s="17">
        <v>684</v>
      </c>
      <c r="F19" s="17">
        <f>E19*D19</f>
        <v>205.74720000000002</v>
      </c>
      <c r="G19" s="17">
        <v>3944</v>
      </c>
      <c r="H19" s="16">
        <f>G19/228*F19</f>
        <v>3559.0656000000008</v>
      </c>
    </row>
    <row r="20" spans="1:8" x14ac:dyDescent="0.35">
      <c r="A20" s="1" t="s">
        <v>10</v>
      </c>
      <c r="B20" s="16">
        <v>0.25650000000000001</v>
      </c>
      <c r="C20" s="17" t="s">
        <v>29</v>
      </c>
      <c r="D20" s="16">
        <v>0.25650000000000001</v>
      </c>
      <c r="E20" s="17">
        <v>684</v>
      </c>
      <c r="F20" s="17">
        <f t="shared" ref="F20:F28" si="2">E20*D20</f>
        <v>175.446</v>
      </c>
      <c r="G20" s="16">
        <v>4658</v>
      </c>
      <c r="H20" s="16">
        <f t="shared" ref="H20:H28" si="3">G20/228*F20</f>
        <v>3584.3310000000001</v>
      </c>
    </row>
    <row r="21" spans="1:8" x14ac:dyDescent="0.35">
      <c r="A21" s="1" t="s">
        <v>11</v>
      </c>
      <c r="B21" s="16">
        <v>0.31259999999999999</v>
      </c>
      <c r="C21" s="17" t="s">
        <v>29</v>
      </c>
      <c r="D21" s="16">
        <v>0.31259999999999999</v>
      </c>
      <c r="E21" s="17">
        <v>684</v>
      </c>
      <c r="F21" s="17">
        <f t="shared" si="2"/>
        <v>213.8184</v>
      </c>
      <c r="G21" s="17">
        <v>5912</v>
      </c>
      <c r="H21" s="16">
        <f t="shared" si="3"/>
        <v>5544.2736000000004</v>
      </c>
    </row>
    <row r="22" spans="1:8" x14ac:dyDescent="0.35">
      <c r="A22" s="1" t="s">
        <v>12</v>
      </c>
      <c r="B22" s="16">
        <v>0.13339999999999999</v>
      </c>
      <c r="C22" s="17" t="s">
        <v>22</v>
      </c>
      <c r="D22" s="16">
        <v>0.13339999999999999</v>
      </c>
      <c r="E22" s="17">
        <v>912</v>
      </c>
      <c r="F22" s="17">
        <f t="shared" si="2"/>
        <v>121.66079999999999</v>
      </c>
      <c r="G22" s="17">
        <v>5912</v>
      </c>
      <c r="H22" s="16">
        <f t="shared" si="3"/>
        <v>3154.6432</v>
      </c>
    </row>
    <row r="23" spans="1:8" x14ac:dyDescent="0.35">
      <c r="A23" s="1" t="s">
        <v>13</v>
      </c>
      <c r="B23" s="16">
        <v>0.34079999999999999</v>
      </c>
      <c r="C23" s="17" t="s">
        <v>29</v>
      </c>
      <c r="D23" s="16">
        <v>0.34079999999999999</v>
      </c>
      <c r="E23" s="17">
        <v>684</v>
      </c>
      <c r="F23" s="17">
        <f t="shared" si="2"/>
        <v>233.10720000000001</v>
      </c>
      <c r="G23" s="17">
        <v>5912</v>
      </c>
      <c r="H23" s="16">
        <f t="shared" si="3"/>
        <v>6044.4288000000006</v>
      </c>
    </row>
    <row r="24" spans="1:8" x14ac:dyDescent="0.35">
      <c r="A24" s="1" t="s">
        <v>14</v>
      </c>
      <c r="B24" s="20">
        <v>0.3337</v>
      </c>
      <c r="C24" s="17" t="s">
        <v>29</v>
      </c>
      <c r="D24" s="20">
        <v>0.3337</v>
      </c>
      <c r="E24" s="17">
        <v>684</v>
      </c>
      <c r="F24" s="17">
        <f t="shared" si="2"/>
        <v>228.2508</v>
      </c>
      <c r="G24" s="17">
        <v>995</v>
      </c>
      <c r="H24" s="16">
        <f t="shared" si="3"/>
        <v>996.09449999999993</v>
      </c>
    </row>
    <row r="25" spans="1:8" x14ac:dyDescent="0.35">
      <c r="A25" s="1" t="s">
        <v>15</v>
      </c>
      <c r="B25" s="20">
        <v>0.2228</v>
      </c>
      <c r="C25" s="17" t="s">
        <v>50</v>
      </c>
      <c r="D25" s="20">
        <v>0.2228</v>
      </c>
      <c r="E25" s="17">
        <v>912</v>
      </c>
      <c r="F25" s="17">
        <f t="shared" si="2"/>
        <v>203.1936</v>
      </c>
      <c r="G25" s="17">
        <v>995</v>
      </c>
      <c r="H25" s="16">
        <f t="shared" si="3"/>
        <v>886.74399999999991</v>
      </c>
    </row>
    <row r="26" spans="1:8" x14ac:dyDescent="0.35">
      <c r="A26" s="1" t="s">
        <v>16</v>
      </c>
      <c r="B26" s="20">
        <v>0.1857</v>
      </c>
      <c r="C26" s="17" t="s">
        <v>30</v>
      </c>
      <c r="D26" s="20">
        <v>0.1857</v>
      </c>
      <c r="E26" s="17">
        <v>912</v>
      </c>
      <c r="F26" s="17">
        <f t="shared" si="2"/>
        <v>169.35840000000002</v>
      </c>
      <c r="G26" s="17">
        <v>995</v>
      </c>
      <c r="H26" s="16">
        <f t="shared" si="3"/>
        <v>739.08600000000001</v>
      </c>
    </row>
    <row r="27" spans="1:8" ht="26.15" customHeight="1" x14ac:dyDescent="0.35">
      <c r="A27" s="2" t="s">
        <v>17</v>
      </c>
      <c r="B27" s="16">
        <v>2.3363</v>
      </c>
      <c r="C27" s="17" t="s">
        <v>22</v>
      </c>
      <c r="D27" s="16">
        <v>2.3363</v>
      </c>
      <c r="E27" s="17">
        <v>912</v>
      </c>
      <c r="F27" s="17">
        <f t="shared" si="2"/>
        <v>2130.7056000000002</v>
      </c>
      <c r="G27" s="17">
        <v>1246</v>
      </c>
      <c r="H27" s="16">
        <f t="shared" si="3"/>
        <v>11644.119200000001</v>
      </c>
    </row>
    <row r="28" spans="1:8" ht="29" x14ac:dyDescent="0.35">
      <c r="A28" s="2" t="s">
        <v>47</v>
      </c>
      <c r="B28" s="16">
        <v>1.9019999999999999</v>
      </c>
      <c r="C28" s="17" t="s">
        <v>22</v>
      </c>
      <c r="D28" s="16">
        <v>1.9019999999999999</v>
      </c>
      <c r="E28" s="17">
        <v>912</v>
      </c>
      <c r="F28" s="17">
        <f t="shared" si="2"/>
        <v>1734.624</v>
      </c>
      <c r="G28" s="17">
        <v>1246</v>
      </c>
      <c r="H28" s="16">
        <f t="shared" si="3"/>
        <v>9479.5679999999993</v>
      </c>
    </row>
    <row r="29" spans="1:8" ht="23.15" customHeight="1" x14ac:dyDescent="0.35">
      <c r="A29" s="10" t="s">
        <v>48</v>
      </c>
      <c r="B29" s="10"/>
      <c r="C29" s="10"/>
      <c r="D29" s="10"/>
      <c r="F29" s="11"/>
      <c r="H29" s="8">
        <f>SUM(H4:H28)</f>
        <v>344750.85748400004</v>
      </c>
    </row>
    <row r="30" spans="1:8" x14ac:dyDescent="0.35">
      <c r="A30" s="5"/>
      <c r="B30" s="6"/>
      <c r="D30" s="6"/>
    </row>
    <row r="32" spans="1:8" x14ac:dyDescent="0.35">
      <c r="B32" t="s">
        <v>49</v>
      </c>
      <c r="C32" t="s">
        <v>46</v>
      </c>
      <c r="D32" s="21" t="s">
        <v>52</v>
      </c>
      <c r="E32" s="21"/>
      <c r="F32" s="21"/>
      <c r="G32" s="21"/>
    </row>
    <row r="33" spans="1:7" x14ac:dyDescent="0.35">
      <c r="B33" t="s">
        <v>39</v>
      </c>
      <c r="C33">
        <v>2024</v>
      </c>
    </row>
    <row r="34" spans="1:7" x14ac:dyDescent="0.35">
      <c r="A34" s="22" t="s">
        <v>22</v>
      </c>
      <c r="B34" s="22" t="s">
        <v>32</v>
      </c>
      <c r="C34" s="23">
        <f>H5+H13+H16+H17+H27+H28+H22</f>
        <v>156722.77199999997</v>
      </c>
      <c r="D34" s="4"/>
      <c r="E34" s="4"/>
      <c r="F34" s="4"/>
      <c r="G34" s="4"/>
    </row>
    <row r="35" spans="1:7" x14ac:dyDescent="0.35">
      <c r="A35" s="22" t="s">
        <v>50</v>
      </c>
      <c r="B35" s="22" t="s">
        <v>32</v>
      </c>
      <c r="C35" s="23">
        <f>H25+H14</f>
        <v>6824.6679999999997</v>
      </c>
      <c r="D35" s="4"/>
      <c r="E35" s="4"/>
      <c r="F35" s="4"/>
      <c r="G35" s="4"/>
    </row>
    <row r="36" spans="1:7" x14ac:dyDescent="0.35">
      <c r="A36" s="22" t="s">
        <v>30</v>
      </c>
      <c r="B36" s="22" t="s">
        <v>32</v>
      </c>
      <c r="C36" s="23">
        <f>H26</f>
        <v>739.08600000000001</v>
      </c>
      <c r="D36" s="4"/>
      <c r="E36" s="4"/>
      <c r="F36" s="4"/>
      <c r="G36" s="4"/>
    </row>
    <row r="37" spans="1:7" x14ac:dyDescent="0.35">
      <c r="A37" s="22" t="s">
        <v>33</v>
      </c>
      <c r="B37" s="22" t="s">
        <v>32</v>
      </c>
      <c r="C37" s="23">
        <f>H10+H11+H12</f>
        <v>117303.63199999998</v>
      </c>
      <c r="D37" s="4"/>
      <c r="E37" s="4"/>
      <c r="F37" s="4"/>
      <c r="G37" s="4"/>
    </row>
    <row r="38" spans="1:7" x14ac:dyDescent="0.35">
      <c r="A38" s="22" t="s">
        <v>29</v>
      </c>
      <c r="B38" s="22" t="s">
        <v>32</v>
      </c>
      <c r="C38" s="23">
        <f>H24+H23+H21+H20+H19</f>
        <v>19728.193500000001</v>
      </c>
      <c r="D38" s="4"/>
      <c r="E38" s="4"/>
      <c r="F38" s="4"/>
      <c r="G38" s="4"/>
    </row>
    <row r="39" spans="1:7" x14ac:dyDescent="0.35">
      <c r="A39" s="22" t="s">
        <v>34</v>
      </c>
      <c r="B39" s="22" t="s">
        <v>32</v>
      </c>
      <c r="C39" s="23">
        <f>H4</f>
        <v>31681.691999999995</v>
      </c>
      <c r="D39" s="4"/>
      <c r="E39" s="4"/>
      <c r="F39" s="4"/>
      <c r="G39" s="4"/>
    </row>
    <row r="40" spans="1:7" x14ac:dyDescent="0.35">
      <c r="A40" s="22" t="s">
        <v>27</v>
      </c>
      <c r="B40" s="22" t="s">
        <v>32</v>
      </c>
      <c r="C40" s="23">
        <f>H15</f>
        <v>51.211583999999995</v>
      </c>
      <c r="D40" s="4"/>
      <c r="E40" s="4"/>
      <c r="F40" s="4"/>
      <c r="G40" s="4"/>
    </row>
    <row r="41" spans="1:7" x14ac:dyDescent="0.35">
      <c r="A41" s="22" t="s">
        <v>28</v>
      </c>
      <c r="B41" s="22" t="s">
        <v>32</v>
      </c>
      <c r="C41" s="23">
        <f>H18</f>
        <v>10487.734400000001</v>
      </c>
      <c r="D41" s="4"/>
      <c r="E41" s="4"/>
      <c r="F41" s="4"/>
      <c r="G41" s="4"/>
    </row>
    <row r="42" spans="1:7" x14ac:dyDescent="0.35">
      <c r="A42" s="22" t="s">
        <v>35</v>
      </c>
      <c r="B42" s="22" t="s">
        <v>32</v>
      </c>
      <c r="C42" s="23"/>
      <c r="D42" s="4"/>
      <c r="E42" s="4"/>
      <c r="F42" s="4"/>
      <c r="G42" s="4"/>
    </row>
    <row r="43" spans="1:7" x14ac:dyDescent="0.35">
      <c r="A43" s="22" t="s">
        <v>36</v>
      </c>
      <c r="B43" s="22" t="s">
        <v>32</v>
      </c>
      <c r="C43" s="23"/>
      <c r="D43" s="4"/>
      <c r="E43" s="4"/>
      <c r="F43" s="4"/>
      <c r="G43" s="4"/>
    </row>
    <row r="44" spans="1:7" x14ac:dyDescent="0.35">
      <c r="A44" s="22" t="s">
        <v>37</v>
      </c>
      <c r="B44" s="22" t="s">
        <v>32</v>
      </c>
      <c r="C44" s="23"/>
      <c r="D44" s="4"/>
      <c r="E44" s="4"/>
      <c r="F44" s="4"/>
      <c r="G44" s="4"/>
    </row>
    <row r="45" spans="1:7" x14ac:dyDescent="0.35">
      <c r="A45" s="22" t="s">
        <v>24</v>
      </c>
      <c r="B45" s="22" t="s">
        <v>32</v>
      </c>
      <c r="C45" s="23">
        <f>H6</f>
        <v>197.85599999999999</v>
      </c>
      <c r="D45" s="4"/>
      <c r="E45" s="4"/>
      <c r="F45" s="4"/>
      <c r="G45" s="4"/>
    </row>
    <row r="46" spans="1:7" x14ac:dyDescent="0.35">
      <c r="A46" s="22" t="s">
        <v>25</v>
      </c>
      <c r="B46" s="22" t="s">
        <v>32</v>
      </c>
      <c r="C46" s="23">
        <f>H7</f>
        <v>222.58799999999999</v>
      </c>
      <c r="D46" s="4"/>
      <c r="E46" s="4"/>
      <c r="F46" s="4"/>
      <c r="G46" s="4"/>
    </row>
    <row r="47" spans="1:7" x14ac:dyDescent="0.35">
      <c r="A47" s="22" t="s">
        <v>38</v>
      </c>
      <c r="B47" s="22" t="s">
        <v>32</v>
      </c>
      <c r="C47" s="23">
        <f>H8</f>
        <v>395.71199999999999</v>
      </c>
      <c r="D47" s="4"/>
      <c r="E47" s="4"/>
      <c r="F47" s="4"/>
      <c r="G47" s="4"/>
    </row>
    <row r="48" spans="1:7" x14ac:dyDescent="0.35">
      <c r="A48" s="22" t="s">
        <v>26</v>
      </c>
      <c r="B48" s="22" t="s">
        <v>32</v>
      </c>
      <c r="C48" s="23">
        <f>H9</f>
        <v>395.71199999999999</v>
      </c>
      <c r="D48" s="4"/>
      <c r="E48" s="4"/>
      <c r="F48" s="4"/>
      <c r="G48" s="4"/>
    </row>
    <row r="49" spans="3:6" x14ac:dyDescent="0.35">
      <c r="C49" s="22">
        <f>SUM(C34:C48)</f>
        <v>344750.85748399992</v>
      </c>
      <c r="D49">
        <f t="shared" ref="D49:F49" si="4">SUM(D34:D48)</f>
        <v>0</v>
      </c>
      <c r="E49">
        <f t="shared" si="4"/>
        <v>0</v>
      </c>
      <c r="F49">
        <f t="shared" si="4"/>
        <v>0</v>
      </c>
    </row>
  </sheetData>
  <mergeCells count="8">
    <mergeCell ref="D32:G32"/>
    <mergeCell ref="H2:H3"/>
    <mergeCell ref="B2:B3"/>
    <mergeCell ref="C2:C3"/>
    <mergeCell ref="D2:D3"/>
    <mergeCell ref="E2:E3"/>
    <mergeCell ref="F2:F3"/>
    <mergeCell ref="G2:G3"/>
  </mergeCells>
  <phoneticPr fontId="3" type="noConversion"/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2025-11-20T15:22:39Z</cp:lastPrinted>
  <dcterms:created xsi:type="dcterms:W3CDTF">2024-11-25T12:03:45Z</dcterms:created>
  <dcterms:modified xsi:type="dcterms:W3CDTF">2025-11-21T09:29:33Z</dcterms:modified>
</cp:coreProperties>
</file>