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27315" windowHeight="12345" activeTab="1"/>
  </bookViews>
  <sheets>
    <sheet name="1e etude " sheetId="1" r:id="rId1"/>
    <sheet name="2023" sheetId="2" r:id="rId2"/>
    <sheet name="Feuil3" sheetId="3" r:id="rId3"/>
    <sheet name="Feuil1" sheetId="4" r:id="rId4"/>
  </sheets>
  <calcPr calcId="145621" refMode="R1C1"/>
</workbook>
</file>

<file path=xl/calcChain.xml><?xml version="1.0" encoding="utf-8"?>
<calcChain xmlns="http://schemas.openxmlformats.org/spreadsheetml/2006/main">
  <c r="C49" i="2" l="1"/>
  <c r="C45" i="2"/>
  <c r="C28" i="2"/>
  <c r="C26" i="2"/>
  <c r="A25" i="2"/>
  <c r="F25" i="2"/>
  <c r="F13" i="2" l="1"/>
  <c r="F24" i="2" l="1"/>
  <c r="F19" i="2" l="1"/>
  <c r="I30" i="2"/>
  <c r="J30" i="2" s="1"/>
  <c r="K30" i="2" l="1"/>
  <c r="L30" i="2" l="1"/>
  <c r="M30" i="2" s="1"/>
  <c r="M36" i="2" s="1"/>
  <c r="J22" i="1" l="1"/>
  <c r="K22" i="1" s="1"/>
  <c r="I22" i="1"/>
  <c r="G13" i="1"/>
  <c r="F13" i="1"/>
  <c r="L22" i="1" l="1"/>
  <c r="M22" i="1" s="1"/>
  <c r="M28" i="1" s="1"/>
</calcChain>
</file>

<file path=xl/sharedStrings.xml><?xml version="1.0" encoding="utf-8"?>
<sst xmlns="http://schemas.openxmlformats.org/spreadsheetml/2006/main" count="124" uniqueCount="81">
  <si>
    <t>NOM DE LA PARCELLE</t>
  </si>
  <si>
    <t>COMMUNE</t>
  </si>
  <si>
    <t>SURFACE</t>
  </si>
  <si>
    <t>NIV 3</t>
  </si>
  <si>
    <t>JOURS</t>
  </si>
  <si>
    <t>NELLE</t>
  </si>
  <si>
    <t xml:space="preserve">CONGES </t>
  </si>
  <si>
    <t>total</t>
  </si>
  <si>
    <t>soit sur ce tableau on offrirait  401 heures sur les vignes basses et 470 heures sur les vignes hautes en blanc soit  871 heures annuelles</t>
  </si>
  <si>
    <t>ECH 2</t>
  </si>
  <si>
    <t>FERIES</t>
  </si>
  <si>
    <t>BASE</t>
  </si>
  <si>
    <t>PAYES</t>
  </si>
  <si>
    <t>sur 12 mois</t>
  </si>
  <si>
    <r>
      <t xml:space="preserve">BASES  </t>
    </r>
    <r>
      <rPr>
        <b/>
        <sz val="12"/>
        <color indexed="10"/>
        <rFont val="Arial"/>
        <family val="2"/>
      </rPr>
      <t>11,51</t>
    </r>
    <r>
      <rPr>
        <b/>
        <sz val="10"/>
        <rFont val="Arial"/>
        <family val="2"/>
      </rPr>
      <t xml:space="preserve"> OCTOBRE 2020</t>
    </r>
  </si>
  <si>
    <t>sur 10,99</t>
  </si>
  <si>
    <t xml:space="preserve">sur cette </t>
  </si>
  <si>
    <t xml:space="preserve">VOSNE ROMANEE LES CHALANDINS  </t>
  </si>
  <si>
    <t>VOSNE ROMANEE</t>
  </si>
  <si>
    <t>heures</t>
  </si>
  <si>
    <t>base ajoutee</t>
  </si>
  <si>
    <t xml:space="preserve">CHAMBOLLE MUSIGNY   4 PARCLLES AU LIEU DE 5 </t>
  </si>
  <si>
    <t>SOIT</t>
  </si>
  <si>
    <t>LES ATHETS</t>
  </si>
  <si>
    <t>AE015</t>
  </si>
  <si>
    <t>DERRIERE LE FOUR</t>
  </si>
  <si>
    <t>AL068</t>
  </si>
  <si>
    <t>LE PAS DE CHATS</t>
  </si>
  <si>
    <t>AL088</t>
  </si>
  <si>
    <t>LES FREMIERES</t>
  </si>
  <si>
    <t>AC045</t>
  </si>
  <si>
    <t>VOSNE ROMANEE AUX REAS - - TOALITE DE LA PARCELLE AK 331 POUR 12 ARES 29</t>
  </si>
  <si>
    <t>en vigne basses   soit   0 ha 82 68   par heure a  l Hectare  soit 401 h</t>
  </si>
  <si>
    <t>401 heures</t>
  </si>
  <si>
    <t xml:space="preserve">ET EN VIGNES HAUTES </t>
  </si>
  <si>
    <t xml:space="preserve">TOUT LES BLANCS    1 HA 90 20 </t>
  </si>
  <si>
    <t xml:space="preserve">SUR </t>
  </si>
  <si>
    <t>12 MOIS</t>
  </si>
  <si>
    <t xml:space="preserve">soit 66 heures de plus a l hectare </t>
  </si>
  <si>
    <t xml:space="preserve">explications </t>
  </si>
  <si>
    <t>EN VIGNE HAUTES BASE EST 181heures/:HA POUR 3300 PIEDS</t>
  </si>
  <si>
    <t>SOIT 181HEURES ET 66  HEURES</t>
  </si>
  <si>
    <t xml:space="preserve">on a 4400 a 4500 pieds </t>
  </si>
  <si>
    <t>PAR MOIS</t>
  </si>
  <si>
    <t>donc on calcul 36 % DE PLUS  SOIT</t>
  </si>
  <si>
    <t>brut</t>
  </si>
  <si>
    <t>66 HEURES DE PLUS A L HA</t>
  </si>
  <si>
    <t>nouvelle bas en vigne hautes</t>
  </si>
  <si>
    <t xml:space="preserve">247 HEURES   de base donc pour vigne hautes a l hectare    </t>
  </si>
  <si>
    <t xml:space="preserve">247 HEURES POUR 1 ha 90 20 </t>
  </si>
  <si>
    <t xml:space="preserve">soit   469 heures 79   - donc 470 heures </t>
  </si>
  <si>
    <t xml:space="preserve"> base 181 H/HA EN VIGNE HAUTES ET JE REMETS 36% de plus </t>
  </si>
  <si>
    <t>je reprends   comptons  401 heures de travail pour vignes basses</t>
  </si>
  <si>
    <t xml:space="preserve">je reprends   comptons  470  heures de travail pour vignes Hautes </t>
  </si>
  <si>
    <r>
      <t xml:space="preserve">soit je raisonne sur </t>
    </r>
    <r>
      <rPr>
        <b/>
        <sz val="18"/>
        <color rgb="FFFF0000"/>
        <rFont val="Calibri"/>
        <family val="2"/>
        <scheme val="minor"/>
      </rPr>
      <t xml:space="preserve"> 871 </t>
    </r>
    <r>
      <rPr>
        <b/>
        <sz val="12"/>
        <color rgb="FFFF0000"/>
        <rFont val="Calibri"/>
        <family val="2"/>
        <scheme val="minor"/>
      </rPr>
      <t>heures de travail a l'année pour nos surfaces</t>
    </r>
  </si>
  <si>
    <t xml:space="preserve">tous les bourgogne </t>
  </si>
  <si>
    <t>CRENILLES</t>
  </si>
  <si>
    <t>MONTPOULAIN</t>
  </si>
  <si>
    <t>BOURGOGNES</t>
  </si>
  <si>
    <t>second</t>
  </si>
  <si>
    <t>tous les bourgogne</t>
  </si>
  <si>
    <t xml:space="preserve">savigny </t>
  </si>
  <si>
    <t>si on donne tous les savigny</t>
  </si>
  <si>
    <t>AL 134</t>
  </si>
  <si>
    <t>LES FOUCHERES</t>
  </si>
  <si>
    <t>annee culturale 2023- definition des taches pour HERVE CLERC</t>
  </si>
  <si>
    <t>CHAMBOLLE MUSIGNY  les 5 parcelles</t>
  </si>
  <si>
    <t>vosne maizieres</t>
  </si>
  <si>
    <t xml:space="preserve">BASE EST 485  heures EN VIGNE BASSE PAR HECTARE </t>
  </si>
  <si>
    <t>SOIT ICI TEMPS PASSE SERA DE  1175,15</t>
  </si>
  <si>
    <t>je reprends   comptons 1175,15 heures de travail pour vignes basses</t>
  </si>
  <si>
    <t>ON RETIENT 1175,15  HEURES pour cette tache vigne basse</t>
  </si>
  <si>
    <t xml:space="preserve">arrondir a 1645 heures </t>
  </si>
  <si>
    <r>
      <t xml:space="preserve">soit je raisonne sur </t>
    </r>
    <r>
      <rPr>
        <b/>
        <sz val="18"/>
        <color rgb="FFFF0000"/>
        <rFont val="Calibri"/>
        <family val="2"/>
        <scheme val="minor"/>
      </rPr>
      <t xml:space="preserve">1645 </t>
    </r>
    <r>
      <rPr>
        <b/>
        <sz val="12"/>
        <color rgb="FFFF0000"/>
        <rFont val="Calibri"/>
        <family val="2"/>
        <scheme val="minor"/>
      </rPr>
      <t>heures de travail a l'année pour nos surfaces</t>
    </r>
  </si>
  <si>
    <t>on a ici 38 heures en trop si on paye sur 1607 heures qui fera des travaux complémentaires</t>
  </si>
  <si>
    <t xml:space="preserve">pour info  un temps plein est 1607 heurs sur lequel on le paye </t>
  </si>
  <si>
    <t>sur12,2858</t>
  </si>
  <si>
    <t>soit 1,2228</t>
  </si>
  <si>
    <t>ici compensent le travail pas fait sur saison precedente dont en plus</t>
  </si>
  <si>
    <t xml:space="preserve">il nous a facturé des heures supplementaires alors que c est notre personnel qui a fait le travail en juin </t>
  </si>
  <si>
    <r>
      <rPr>
        <b/>
        <sz val="18"/>
        <color rgb="FFFF0000"/>
        <rFont val="Calibri"/>
        <family val="2"/>
        <scheme val="minor"/>
      </rPr>
      <t>NB</t>
    </r>
    <r>
      <rPr>
        <b/>
        <sz val="12"/>
        <color rgb="FFFF0000"/>
        <rFont val="Calibri"/>
        <family val="2"/>
        <scheme val="minor"/>
      </rPr>
      <t xml:space="preserve">  pour nous on paye sur 1607 heures car les 38 heures comptees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</si>
</sst>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3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color indexed="10"/>
      <name val="Arial"/>
      <family val="2"/>
    </font>
    <font>
      <b/>
      <sz val="12"/>
      <color rgb="FFFF000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8"/>
      <color rgb="FFFF0000"/>
      <name val="Arial"/>
      <family val="2"/>
    </font>
    <font>
      <sz val="18"/>
      <name val="Arial"/>
      <family val="2"/>
    </font>
    <font>
      <sz val="18"/>
      <color indexed="10"/>
      <name val="Arial"/>
      <family val="2"/>
    </font>
    <font>
      <sz val="12"/>
      <color rgb="FF0070C0"/>
      <name val="Arial"/>
      <family val="2"/>
    </font>
    <font>
      <sz val="10"/>
      <color rgb="FF0070C0"/>
      <name val="Arial"/>
      <family val="2"/>
    </font>
    <font>
      <b/>
      <sz val="9"/>
      <color rgb="FFFF0000"/>
      <name val="Arial"/>
      <family val="2"/>
    </font>
    <font>
      <i/>
      <sz val="10"/>
      <color rgb="FF0070C0"/>
      <name val="Arial"/>
      <family val="2"/>
    </font>
    <font>
      <b/>
      <sz val="11"/>
      <name val="Arial"/>
      <family val="2"/>
    </font>
    <font>
      <b/>
      <sz val="11"/>
      <color rgb="FF0070C0"/>
      <name val="Arial"/>
      <family val="2"/>
    </font>
    <font>
      <b/>
      <sz val="10"/>
      <color rgb="FF0070C0"/>
      <name val="Arial"/>
      <family val="2"/>
    </font>
    <font>
      <b/>
      <i/>
      <sz val="10"/>
      <color rgb="FFFF0000"/>
      <name val="Arial"/>
      <family val="2"/>
    </font>
    <font>
      <b/>
      <sz val="12"/>
      <color rgb="FFFF000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2"/>
      <name val="Arial"/>
      <family val="2"/>
    </font>
    <font>
      <b/>
      <sz val="18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7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BDFF"/>
        <bgColor indexed="64"/>
      </patternFill>
    </fill>
    <fill>
      <patternFill patternType="solid">
        <fgColor rgb="FFFFC5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1" fillId="0" borderId="4" xfId="0" applyFont="1" applyBorder="1"/>
    <xf numFmtId="0" fontId="0" fillId="0" borderId="4" xfId="0" applyBorder="1" applyAlignment="1">
      <alignment horizontal="center"/>
    </xf>
    <xf numFmtId="0" fontId="1" fillId="2" borderId="4" xfId="0" applyFont="1" applyFill="1" applyBorder="1" applyAlignment="1">
      <alignment wrapText="1"/>
    </xf>
    <xf numFmtId="0" fontId="3" fillId="2" borderId="4" xfId="0" applyFont="1" applyFill="1" applyBorder="1" applyAlignment="1">
      <alignment horizontal="center"/>
    </xf>
    <xf numFmtId="9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4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 wrapText="1"/>
    </xf>
    <xf numFmtId="0" fontId="6" fillId="0" borderId="4" xfId="0" applyFont="1" applyBorder="1"/>
    <xf numFmtId="0" fontId="1" fillId="3" borderId="4" xfId="0" applyFont="1" applyFill="1" applyBorder="1" applyAlignment="1">
      <alignment wrapText="1"/>
    </xf>
    <xf numFmtId="0" fontId="4" fillId="0" borderId="4" xfId="0" applyFont="1" applyBorder="1"/>
    <xf numFmtId="2" fontId="4" fillId="0" borderId="4" xfId="0" applyNumberFormat="1" applyFont="1" applyBorder="1"/>
    <xf numFmtId="0" fontId="10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2" fillId="3" borderId="4" xfId="0" applyFont="1" applyFill="1" applyBorder="1"/>
    <xf numFmtId="0" fontId="1" fillId="3" borderId="4" xfId="0" applyFont="1" applyFill="1" applyBorder="1"/>
    <xf numFmtId="0" fontId="13" fillId="0" borderId="4" xfId="0" applyFont="1" applyBorder="1"/>
    <xf numFmtId="0" fontId="14" fillId="3" borderId="4" xfId="0" applyFont="1" applyFill="1" applyBorder="1"/>
    <xf numFmtId="2" fontId="14" fillId="3" borderId="4" xfId="0" applyNumberFormat="1" applyFont="1" applyFill="1" applyBorder="1"/>
    <xf numFmtId="0" fontId="6" fillId="4" borderId="4" xfId="0" applyFont="1" applyFill="1" applyBorder="1"/>
    <xf numFmtId="0" fontId="1" fillId="4" borderId="4" xfId="0" applyFont="1" applyFill="1" applyBorder="1"/>
    <xf numFmtId="0" fontId="15" fillId="5" borderId="4" xfId="0" applyFont="1" applyFill="1" applyBorder="1"/>
    <xf numFmtId="0" fontId="0" fillId="4" borderId="4" xfId="0" applyFill="1" applyBorder="1"/>
    <xf numFmtId="0" fontId="16" fillId="5" borderId="4" xfId="0" applyFont="1" applyFill="1" applyBorder="1"/>
    <xf numFmtId="0" fontId="17" fillId="5" borderId="4" xfId="0" applyFont="1" applyFill="1" applyBorder="1"/>
    <xf numFmtId="0" fontId="18" fillId="0" borderId="4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20" fillId="0" borderId="4" xfId="0" applyFont="1" applyBorder="1"/>
    <xf numFmtId="0" fontId="18" fillId="0" borderId="0" xfId="0" applyFont="1"/>
    <xf numFmtId="0" fontId="21" fillId="3" borderId="4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right"/>
    </xf>
    <xf numFmtId="0" fontId="1" fillId="7" borderId="4" xfId="0" applyFont="1" applyFill="1" applyBorder="1" applyAlignment="1">
      <alignment horizontal="left"/>
    </xf>
    <xf numFmtId="0" fontId="6" fillId="7" borderId="1" xfId="0" applyFont="1" applyFill="1" applyBorder="1" applyAlignment="1">
      <alignment horizontal="center"/>
    </xf>
    <xf numFmtId="0" fontId="6" fillId="7" borderId="3" xfId="0" applyFont="1" applyFill="1" applyBorder="1" applyAlignment="1">
      <alignment horizontal="center"/>
    </xf>
    <xf numFmtId="164" fontId="1" fillId="7" borderId="4" xfId="0" applyNumberFormat="1" applyFont="1" applyFill="1" applyBorder="1" applyAlignment="1">
      <alignment horizontal="center"/>
    </xf>
    <xf numFmtId="164" fontId="1" fillId="7" borderId="4" xfId="0" applyNumberFormat="1" applyFont="1" applyFill="1" applyBorder="1" applyAlignment="1">
      <alignment horizontal="center" wrapText="1"/>
    </xf>
    <xf numFmtId="0" fontId="1" fillId="8" borderId="4" xfId="0" applyFont="1" applyFill="1" applyBorder="1" applyAlignment="1">
      <alignment horizontal="left"/>
    </xf>
    <xf numFmtId="164" fontId="1" fillId="8" borderId="4" xfId="0" applyNumberFormat="1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6" fillId="8" borderId="3" xfId="0" applyFont="1" applyFill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0" fillId="10" borderId="4" xfId="0" applyFill="1" applyBorder="1"/>
    <xf numFmtId="0" fontId="12" fillId="0" borderId="4" xfId="0" applyFont="1" applyFill="1" applyBorder="1"/>
    <xf numFmtId="0" fontId="1" fillId="0" borderId="4" xfId="0" applyFont="1" applyFill="1" applyBorder="1" applyAlignment="1">
      <alignment wrapText="1"/>
    </xf>
    <xf numFmtId="0" fontId="0" fillId="0" borderId="4" xfId="0" applyFill="1" applyBorder="1"/>
    <xf numFmtId="0" fontId="0" fillId="0" borderId="4" xfId="0" applyFill="1" applyBorder="1" applyAlignment="1">
      <alignment horizontal="center"/>
    </xf>
    <xf numFmtId="0" fontId="1" fillId="0" borderId="4" xfId="0" applyFont="1" applyFill="1" applyBorder="1"/>
    <xf numFmtId="0" fontId="15" fillId="0" borderId="4" xfId="0" applyFont="1" applyFill="1" applyBorder="1"/>
    <xf numFmtId="0" fontId="1" fillId="0" borderId="4" xfId="0" applyFont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0" fontId="6" fillId="7" borderId="1" xfId="0" applyFont="1" applyFill="1" applyBorder="1" applyAlignment="1">
      <alignment horizontal="center"/>
    </xf>
    <xf numFmtId="0" fontId="6" fillId="7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1" fillId="11" borderId="4" xfId="0" applyFont="1" applyFill="1" applyBorder="1" applyAlignment="1">
      <alignment horizontal="left"/>
    </xf>
    <xf numFmtId="0" fontId="1" fillId="11" borderId="4" xfId="0" applyFont="1" applyFill="1" applyBorder="1" applyAlignment="1">
      <alignment horizontal="center"/>
    </xf>
    <xf numFmtId="0" fontId="6" fillId="11" borderId="1" xfId="0" applyFont="1" applyFill="1" applyBorder="1" applyAlignment="1">
      <alignment horizontal="center"/>
    </xf>
    <xf numFmtId="0" fontId="6" fillId="11" borderId="3" xfId="0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164" fontId="0" fillId="3" borderId="4" xfId="0" applyNumberFormat="1" applyFill="1" applyBorder="1"/>
    <xf numFmtId="2" fontId="0" fillId="3" borderId="4" xfId="0" applyNumberFormat="1" applyFill="1" applyBorder="1"/>
    <xf numFmtId="0" fontId="18" fillId="3" borderId="4" xfId="0" applyFont="1" applyFill="1" applyBorder="1" applyAlignment="1">
      <alignment horizontal="center"/>
    </xf>
    <xf numFmtId="0" fontId="24" fillId="3" borderId="4" xfId="0" applyFont="1" applyFill="1" applyBorder="1" applyAlignment="1">
      <alignment horizontal="center"/>
    </xf>
    <xf numFmtId="0" fontId="23" fillId="3" borderId="4" xfId="0" applyFont="1" applyFill="1" applyBorder="1" applyAlignment="1">
      <alignment horizontal="center"/>
    </xf>
    <xf numFmtId="0" fontId="15" fillId="10" borderId="4" xfId="0" applyFont="1" applyFill="1" applyBorder="1"/>
    <xf numFmtId="0" fontId="16" fillId="10" borderId="4" xfId="0" applyFont="1" applyFill="1" applyBorder="1"/>
    <xf numFmtId="2" fontId="17" fillId="10" borderId="4" xfId="0" applyNumberFormat="1" applyFont="1" applyFill="1" applyBorder="1"/>
    <xf numFmtId="0" fontId="19" fillId="11" borderId="4" xfId="0" applyFont="1" applyFill="1" applyBorder="1" applyAlignment="1">
      <alignment horizontal="center"/>
    </xf>
    <xf numFmtId="2" fontId="24" fillId="0" borderId="0" xfId="0" applyNumberFormat="1" applyFont="1"/>
    <xf numFmtId="0" fontId="0" fillId="0" borderId="0" xfId="0" applyAlignment="1">
      <alignment horizontal="center"/>
    </xf>
    <xf numFmtId="0" fontId="27" fillId="0" borderId="0" xfId="0" applyFont="1" applyAlignment="1">
      <alignment wrapText="1"/>
    </xf>
    <xf numFmtId="0" fontId="1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164" fontId="9" fillId="0" borderId="4" xfId="0" applyNumberFormat="1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164" fontId="5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" fillId="0" borderId="4" xfId="0" applyFon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6" fillId="7" borderId="3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164" fontId="5" fillId="7" borderId="4" xfId="0" applyNumberFormat="1" applyFont="1" applyFill="1" applyBorder="1" applyAlignment="1">
      <alignment horizontal="center"/>
    </xf>
    <xf numFmtId="164" fontId="5" fillId="0" borderId="4" xfId="0" applyNumberFormat="1" applyFont="1" applyFill="1" applyBorder="1" applyAlignment="1">
      <alignment horizontal="center"/>
    </xf>
    <xf numFmtId="164" fontId="5" fillId="11" borderId="4" xfId="0" applyNumberFormat="1" applyFont="1" applyFill="1" applyBorder="1" applyAlignment="1">
      <alignment horizontal="center"/>
    </xf>
    <xf numFmtId="0" fontId="25" fillId="3" borderId="5" xfId="0" applyFont="1" applyFill="1" applyBorder="1" applyAlignment="1">
      <alignment horizontal="center" vertical="center"/>
    </xf>
    <xf numFmtId="0" fontId="25" fillId="3" borderId="6" xfId="0" applyFont="1" applyFill="1" applyBorder="1" applyAlignment="1">
      <alignment horizontal="center" vertical="center"/>
    </xf>
    <xf numFmtId="0" fontId="25" fillId="3" borderId="7" xfId="0" applyFont="1" applyFill="1" applyBorder="1" applyAlignment="1">
      <alignment horizontal="center" vertical="center"/>
    </xf>
    <xf numFmtId="0" fontId="25" fillId="3" borderId="8" xfId="0" applyFont="1" applyFill="1" applyBorder="1" applyAlignment="1">
      <alignment horizontal="center" vertical="center"/>
    </xf>
    <xf numFmtId="0" fontId="25" fillId="3" borderId="0" xfId="0" applyFont="1" applyFill="1" applyBorder="1" applyAlignment="1">
      <alignment horizontal="center" vertical="center"/>
    </xf>
    <xf numFmtId="0" fontId="25" fillId="3" borderId="9" xfId="0" applyFont="1" applyFill="1" applyBorder="1" applyAlignment="1">
      <alignment horizontal="center" vertical="center"/>
    </xf>
    <xf numFmtId="0" fontId="25" fillId="3" borderId="10" xfId="0" applyFont="1" applyFill="1" applyBorder="1" applyAlignment="1">
      <alignment horizontal="center" vertical="center"/>
    </xf>
    <xf numFmtId="0" fontId="25" fillId="3" borderId="11" xfId="0" applyFont="1" applyFill="1" applyBorder="1" applyAlignment="1">
      <alignment horizontal="center" vertical="center"/>
    </xf>
    <xf numFmtId="0" fontId="25" fillId="3" borderId="12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left" vertical="center"/>
    </xf>
    <xf numFmtId="0" fontId="0" fillId="6" borderId="1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164" fontId="5" fillId="6" borderId="4" xfId="0" applyNumberFormat="1" applyFont="1" applyFill="1" applyBorder="1" applyAlignment="1">
      <alignment horizontal="center"/>
    </xf>
    <xf numFmtId="0" fontId="1" fillId="7" borderId="4" xfId="0" applyFont="1" applyFill="1" applyBorder="1" applyAlignment="1">
      <alignment horizontal="left"/>
    </xf>
    <xf numFmtId="164" fontId="7" fillId="0" borderId="1" xfId="0" applyNumberFormat="1" applyFont="1" applyBorder="1" applyAlignment="1">
      <alignment horizontal="left"/>
    </xf>
    <xf numFmtId="164" fontId="5" fillId="8" borderId="4" xfId="0" applyNumberFormat="1" applyFont="1" applyFill="1" applyBorder="1" applyAlignment="1">
      <alignment horizontal="center"/>
    </xf>
    <xf numFmtId="164" fontId="5" fillId="8" borderId="5" xfId="0" applyNumberFormat="1" applyFont="1" applyFill="1" applyBorder="1" applyAlignment="1">
      <alignment horizontal="center"/>
    </xf>
    <xf numFmtId="164" fontId="5" fillId="8" borderId="6" xfId="0" applyNumberFormat="1" applyFont="1" applyFill="1" applyBorder="1" applyAlignment="1">
      <alignment horizontal="center"/>
    </xf>
    <xf numFmtId="164" fontId="5" fillId="8" borderId="7" xfId="0" applyNumberFormat="1" applyFont="1" applyFill="1" applyBorder="1" applyAlignment="1">
      <alignment horizontal="center"/>
    </xf>
    <xf numFmtId="164" fontId="5" fillId="8" borderId="10" xfId="0" applyNumberFormat="1" applyFont="1" applyFill="1" applyBorder="1" applyAlignment="1">
      <alignment horizontal="center"/>
    </xf>
    <xf numFmtId="164" fontId="5" fillId="8" borderId="11" xfId="0" applyNumberFormat="1" applyFont="1" applyFill="1" applyBorder="1" applyAlignment="1">
      <alignment horizontal="center"/>
    </xf>
    <xf numFmtId="164" fontId="5" fillId="8" borderId="12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0" fontId="1" fillId="9" borderId="4" xfId="0" applyFont="1" applyFill="1" applyBorder="1" applyAlignment="1">
      <alignment horizontal="left"/>
    </xf>
    <xf numFmtId="0" fontId="0" fillId="9" borderId="1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164" fontId="5" fillId="9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0" fillId="6" borderId="0" xfId="0" applyFill="1"/>
    <xf numFmtId="0" fontId="28" fillId="6" borderId="0" xfId="0" applyFont="1" applyFill="1"/>
    <xf numFmtId="0" fontId="18" fillId="6" borderId="0" xfId="0" applyFont="1" applyFill="1"/>
    <xf numFmtId="0" fontId="29" fillId="6" borderId="0" xfId="0" applyFont="1" applyFill="1"/>
    <xf numFmtId="0" fontId="0" fillId="6" borderId="4" xfId="0" applyFill="1" applyBorder="1"/>
    <xf numFmtId="0" fontId="4" fillId="6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  <color rgb="FFFFC5FF"/>
      <color rgb="FFFFBDFF"/>
      <color rgb="FFFF99FF"/>
      <color rgb="FFFFFFCC"/>
      <color rgb="FF66FF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topLeftCell="A9" workbookViewId="0">
      <selection activeCell="A2" sqref="A2:M43"/>
    </sheetView>
  </sheetViews>
  <sheetFormatPr baseColWidth="10" defaultRowHeight="15" x14ac:dyDescent="0.25"/>
  <cols>
    <col min="1" max="1" width="20.7109375" bestFit="1" customWidth="1"/>
    <col min="2" max="2" width="71.7109375" bestFit="1" customWidth="1"/>
    <col min="3" max="3" width="48.42578125" customWidth="1"/>
    <col min="9" max="9" width="11.5703125" bestFit="1" customWidth="1"/>
  </cols>
  <sheetData>
    <row r="1" spans="1:13" x14ac:dyDescent="0.25">
      <c r="A1" s="80" t="s">
        <v>0</v>
      </c>
      <c r="B1" s="95"/>
      <c r="C1" s="81"/>
      <c r="D1" s="80" t="s">
        <v>1</v>
      </c>
      <c r="E1" s="81"/>
      <c r="F1" s="80" t="s">
        <v>2</v>
      </c>
      <c r="G1" s="95"/>
      <c r="H1" s="81"/>
      <c r="I1" s="1" t="s">
        <v>3</v>
      </c>
      <c r="J1" s="1" t="s">
        <v>4</v>
      </c>
      <c r="K1" s="1" t="s">
        <v>5</v>
      </c>
      <c r="L1" s="1" t="s">
        <v>6</v>
      </c>
      <c r="M1" s="2" t="s">
        <v>7</v>
      </c>
    </row>
    <row r="2" spans="1:13" x14ac:dyDescent="0.25">
      <c r="A2" s="96" t="s">
        <v>8</v>
      </c>
      <c r="B2" s="97"/>
      <c r="C2" s="98"/>
      <c r="D2" s="96"/>
      <c r="E2" s="98"/>
      <c r="F2" s="96"/>
      <c r="G2" s="97"/>
      <c r="H2" s="98"/>
      <c r="I2" s="1" t="s">
        <v>9</v>
      </c>
      <c r="J2" s="1" t="s">
        <v>10</v>
      </c>
      <c r="K2" s="1" t="s">
        <v>11</v>
      </c>
      <c r="L2" s="1" t="s">
        <v>12</v>
      </c>
      <c r="M2" s="2" t="s">
        <v>13</v>
      </c>
    </row>
    <row r="3" spans="1:13" ht="54.75" x14ac:dyDescent="0.25">
      <c r="A3" s="99"/>
      <c r="B3" s="100"/>
      <c r="C3" s="101"/>
      <c r="D3" s="99"/>
      <c r="E3" s="101"/>
      <c r="F3" s="99"/>
      <c r="G3" s="100"/>
      <c r="H3" s="101"/>
      <c r="I3" s="3" t="s">
        <v>14</v>
      </c>
      <c r="J3" s="1"/>
      <c r="K3" s="1"/>
      <c r="L3" s="1"/>
      <c r="M3" s="2">
        <v>12</v>
      </c>
    </row>
    <row r="4" spans="1:13" ht="15.75" x14ac:dyDescent="0.25">
      <c r="A4" s="99"/>
      <c r="B4" s="100"/>
      <c r="C4" s="101"/>
      <c r="D4" s="99"/>
      <c r="E4" s="101"/>
      <c r="F4" s="99"/>
      <c r="G4" s="100"/>
      <c r="H4" s="101"/>
      <c r="I4" s="4">
        <v>12.12</v>
      </c>
      <c r="J4" s="5">
        <v>0.03</v>
      </c>
      <c r="K4" s="6"/>
      <c r="L4" s="5">
        <v>0.1</v>
      </c>
      <c r="M4" s="7"/>
    </row>
    <row r="5" spans="1:13" ht="27.75" x14ac:dyDescent="0.4">
      <c r="A5" s="102"/>
      <c r="B5" s="103"/>
      <c r="C5" s="104"/>
      <c r="D5" s="102"/>
      <c r="E5" s="104"/>
      <c r="F5" s="102"/>
      <c r="G5" s="103"/>
      <c r="H5" s="104"/>
      <c r="I5" s="37">
        <v>871</v>
      </c>
      <c r="J5" s="2" t="s">
        <v>15</v>
      </c>
      <c r="K5" s="2"/>
      <c r="L5" s="2" t="s">
        <v>16</v>
      </c>
      <c r="M5" s="7"/>
    </row>
    <row r="6" spans="1:13" ht="18" x14ac:dyDescent="0.25">
      <c r="A6" s="94" t="s">
        <v>17</v>
      </c>
      <c r="B6" s="94"/>
      <c r="C6" s="94"/>
      <c r="D6" s="80" t="s">
        <v>18</v>
      </c>
      <c r="E6" s="81"/>
      <c r="F6" s="91">
        <v>0.33800000000000002</v>
      </c>
      <c r="G6" s="91"/>
      <c r="H6" s="91"/>
      <c r="I6" s="8" t="s">
        <v>19</v>
      </c>
      <c r="J6" s="7">
        <v>3</v>
      </c>
      <c r="K6" s="7"/>
      <c r="L6" s="7" t="s">
        <v>20</v>
      </c>
      <c r="M6" s="7"/>
    </row>
    <row r="7" spans="1:13" x14ac:dyDescent="0.25">
      <c r="A7" s="79"/>
      <c r="B7" s="79"/>
      <c r="C7" s="79"/>
      <c r="D7" s="80"/>
      <c r="E7" s="81"/>
      <c r="F7" s="82"/>
      <c r="G7" s="82"/>
      <c r="H7" s="82"/>
      <c r="I7" s="7"/>
      <c r="J7" s="7"/>
      <c r="K7" s="7"/>
      <c r="L7" s="7"/>
      <c r="M7" s="7"/>
    </row>
    <row r="8" spans="1:13" ht="18" x14ac:dyDescent="0.25">
      <c r="A8" s="90" t="s">
        <v>21</v>
      </c>
      <c r="B8" s="90"/>
      <c r="C8" s="90"/>
      <c r="D8" s="92"/>
      <c r="E8" s="93"/>
      <c r="F8" s="91"/>
      <c r="G8" s="91"/>
      <c r="H8" s="91"/>
      <c r="I8" s="7"/>
      <c r="J8" s="7"/>
      <c r="K8" s="7"/>
      <c r="L8" s="7"/>
      <c r="M8" s="7"/>
    </row>
    <row r="9" spans="1:13" ht="18" x14ac:dyDescent="0.25">
      <c r="A9" s="10" t="s">
        <v>22</v>
      </c>
      <c r="B9" s="11"/>
      <c r="C9" s="11"/>
      <c r="D9" s="12"/>
      <c r="E9" s="13"/>
      <c r="F9" s="91"/>
      <c r="G9" s="91"/>
      <c r="H9" s="91"/>
      <c r="I9" s="7"/>
      <c r="J9" s="7"/>
      <c r="K9" s="7"/>
      <c r="L9" s="7"/>
      <c r="M9" s="7"/>
    </row>
    <row r="10" spans="1:13" ht="18" x14ac:dyDescent="0.25">
      <c r="A10" s="11" t="s">
        <v>23</v>
      </c>
      <c r="B10" s="11" t="s">
        <v>24</v>
      </c>
      <c r="C10" s="14">
        <v>5.8000000000000003E-2</v>
      </c>
      <c r="D10" s="12"/>
      <c r="E10" s="13"/>
      <c r="F10" s="91"/>
      <c r="G10" s="91"/>
      <c r="H10" s="91"/>
      <c r="I10" s="7"/>
      <c r="J10" s="7"/>
      <c r="K10" s="7"/>
      <c r="L10" s="7"/>
      <c r="M10" s="7"/>
    </row>
    <row r="11" spans="1:13" ht="18" x14ac:dyDescent="0.25">
      <c r="A11" s="11" t="s">
        <v>25</v>
      </c>
      <c r="B11" s="11" t="s">
        <v>26</v>
      </c>
      <c r="C11" s="15">
        <v>8.8300000000000003E-2</v>
      </c>
      <c r="D11" s="12"/>
      <c r="E11" s="13"/>
      <c r="F11" s="91"/>
      <c r="G11" s="91"/>
      <c r="H11" s="91"/>
      <c r="I11" s="7"/>
      <c r="J11" s="7"/>
      <c r="K11" s="7"/>
      <c r="L11" s="7"/>
      <c r="M11" s="7"/>
    </row>
    <row r="12" spans="1:13" ht="18" x14ac:dyDescent="0.25">
      <c r="A12" s="11" t="s">
        <v>27</v>
      </c>
      <c r="B12" s="11" t="s">
        <v>28</v>
      </c>
      <c r="C12" s="14">
        <v>4.8599999999999997E-2</v>
      </c>
      <c r="D12" s="12"/>
      <c r="E12" s="13"/>
      <c r="F12" s="91"/>
      <c r="G12" s="91"/>
      <c r="H12" s="91"/>
      <c r="I12" s="7"/>
      <c r="J12" s="7"/>
      <c r="K12" s="7"/>
      <c r="L12" s="7"/>
      <c r="M12" s="7"/>
    </row>
    <row r="13" spans="1:13" ht="18" x14ac:dyDescent="0.25">
      <c r="A13" s="11" t="s">
        <v>29</v>
      </c>
      <c r="B13" s="11" t="s">
        <v>30</v>
      </c>
      <c r="C13" s="14">
        <v>0.17100000000000001</v>
      </c>
      <c r="D13" s="92"/>
      <c r="E13" s="93"/>
      <c r="F13" s="91">
        <f>SUM(C10:C13)</f>
        <v>0.3659</v>
      </c>
      <c r="G13" s="91">
        <f>SUM(C10:C13)</f>
        <v>0.3659</v>
      </c>
      <c r="H13" s="91"/>
      <c r="I13" s="7"/>
      <c r="J13" s="7"/>
      <c r="K13" s="7"/>
      <c r="L13" s="7"/>
      <c r="M13" s="7"/>
    </row>
    <row r="14" spans="1:13" x14ac:dyDescent="0.25">
      <c r="A14" s="79"/>
      <c r="B14" s="79"/>
      <c r="C14" s="79"/>
      <c r="D14" s="80"/>
      <c r="E14" s="81"/>
      <c r="F14" s="82"/>
      <c r="G14" s="82"/>
      <c r="H14" s="82"/>
      <c r="I14" s="7"/>
      <c r="J14" s="7"/>
      <c r="K14" s="7"/>
      <c r="L14" s="7"/>
      <c r="M14" s="7"/>
    </row>
    <row r="15" spans="1:13" ht="18" x14ac:dyDescent="0.25">
      <c r="A15" s="90" t="s">
        <v>31</v>
      </c>
      <c r="B15" s="90"/>
      <c r="C15" s="90"/>
      <c r="D15" s="80" t="s">
        <v>18</v>
      </c>
      <c r="E15" s="81"/>
      <c r="F15" s="91">
        <v>0.1229</v>
      </c>
      <c r="G15" s="91"/>
      <c r="H15" s="91"/>
      <c r="I15" s="7"/>
      <c r="J15" s="7"/>
      <c r="K15" s="7"/>
      <c r="L15" s="7"/>
      <c r="M15" s="7"/>
    </row>
    <row r="16" spans="1:13" x14ac:dyDescent="0.25">
      <c r="A16" s="79"/>
      <c r="B16" s="79"/>
      <c r="C16" s="79"/>
      <c r="D16" s="80"/>
      <c r="E16" s="81"/>
      <c r="F16" s="82"/>
      <c r="G16" s="82"/>
      <c r="H16" s="82"/>
      <c r="I16" s="7"/>
      <c r="J16" s="7"/>
      <c r="K16" s="7"/>
      <c r="L16" s="7"/>
      <c r="M16" s="7"/>
    </row>
    <row r="17" spans="1:13" x14ac:dyDescent="0.25">
      <c r="A17" s="79" t="s">
        <v>55</v>
      </c>
      <c r="B17" s="79"/>
      <c r="C17" s="79"/>
      <c r="D17" s="80"/>
      <c r="E17" s="81"/>
      <c r="F17" s="82"/>
      <c r="G17" s="82"/>
      <c r="H17" s="82"/>
      <c r="I17" s="7"/>
      <c r="J17" s="7"/>
      <c r="K17" s="7"/>
      <c r="L17" s="7"/>
      <c r="M17" s="7"/>
    </row>
    <row r="18" spans="1:13" ht="23.25" x14ac:dyDescent="0.35">
      <c r="A18" s="83" t="s">
        <v>32</v>
      </c>
      <c r="B18" s="84"/>
      <c r="C18" s="85"/>
      <c r="D18" s="86"/>
      <c r="E18" s="87"/>
      <c r="F18" s="88">
        <v>0.82679999999999998</v>
      </c>
      <c r="G18" s="89"/>
      <c r="H18" s="89"/>
      <c r="I18" s="7"/>
      <c r="J18" s="7"/>
      <c r="K18" s="7"/>
      <c r="L18" s="7"/>
      <c r="M18" s="7"/>
    </row>
    <row r="19" spans="1:13" ht="15.75" x14ac:dyDescent="0.25">
      <c r="A19" s="7"/>
      <c r="B19" s="33" t="s">
        <v>33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pans="1:13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3" x14ac:dyDescent="0.25">
      <c r="A21" s="16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3" ht="15.75" x14ac:dyDescent="0.25">
      <c r="A22" s="7" t="s">
        <v>34</v>
      </c>
      <c r="B22" s="7"/>
      <c r="C22" s="17"/>
      <c r="D22" s="7"/>
      <c r="E22" s="7"/>
      <c r="F22" s="7"/>
      <c r="G22" s="7"/>
      <c r="H22" s="7"/>
      <c r="I22" s="18">
        <f>SUM(I5*I4)</f>
        <v>10556.519999999999</v>
      </c>
      <c r="J22" s="18">
        <f>SUM(I22*J4)</f>
        <v>316.69559999999996</v>
      </c>
      <c r="K22" s="18">
        <f>SUM(I22:J22)</f>
        <v>10873.215599999998</v>
      </c>
      <c r="L22" s="19">
        <f>SUM(K22*L4)</f>
        <v>1087.3215599999999</v>
      </c>
      <c r="M22" s="19">
        <f>SUM(K22:L22)</f>
        <v>11960.537159999998</v>
      </c>
    </row>
    <row r="23" spans="1:13" ht="15.75" x14ac:dyDescent="0.25">
      <c r="A23" s="7"/>
      <c r="B23" s="7" t="s">
        <v>35</v>
      </c>
      <c r="C23" s="2"/>
      <c r="D23" s="7"/>
      <c r="E23" s="7"/>
      <c r="F23" s="7"/>
      <c r="G23" s="7"/>
      <c r="H23" s="7"/>
      <c r="I23" s="7"/>
      <c r="J23" s="7"/>
      <c r="K23" s="7"/>
      <c r="L23" s="7"/>
      <c r="M23" s="20" t="s">
        <v>36</v>
      </c>
    </row>
    <row r="24" spans="1:13" x14ac:dyDescent="0.25">
      <c r="A24" s="7"/>
      <c r="B24" s="7" t="s">
        <v>51</v>
      </c>
      <c r="C24" s="2"/>
      <c r="D24" s="7"/>
      <c r="E24" s="7"/>
      <c r="F24" s="7"/>
      <c r="G24" s="7"/>
      <c r="H24" s="7"/>
      <c r="I24" s="7"/>
      <c r="J24" s="7"/>
      <c r="K24" s="7"/>
      <c r="L24" s="7"/>
      <c r="M24" s="21" t="s">
        <v>37</v>
      </c>
    </row>
    <row r="25" spans="1:13" x14ac:dyDescent="0.25">
      <c r="A25" s="22"/>
      <c r="B25" s="7" t="s">
        <v>38</v>
      </c>
      <c r="C25" s="23"/>
      <c r="D25" s="7"/>
      <c r="E25" s="7"/>
      <c r="F25" s="7"/>
      <c r="G25" s="7"/>
      <c r="H25" s="7"/>
      <c r="I25" s="7"/>
      <c r="J25" s="7"/>
      <c r="K25" s="7"/>
      <c r="L25" s="7"/>
      <c r="M25" s="24"/>
    </row>
    <row r="26" spans="1:13" x14ac:dyDescent="0.25">
      <c r="A26" s="7"/>
      <c r="B26" s="7" t="s">
        <v>39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</row>
    <row r="27" spans="1:13" x14ac:dyDescent="0.25">
      <c r="A27" s="7"/>
      <c r="B27" s="7" t="s">
        <v>40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25" t="s">
        <v>22</v>
      </c>
    </row>
    <row r="28" spans="1:13" x14ac:dyDescent="0.25">
      <c r="A28" s="7"/>
      <c r="B28" s="7" t="s">
        <v>41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26">
        <f>SUM(M22/M3)</f>
        <v>996.71142999999984</v>
      </c>
    </row>
    <row r="29" spans="1:13" x14ac:dyDescent="0.25">
      <c r="A29" s="7"/>
      <c r="B29" s="7" t="s">
        <v>42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25" t="s">
        <v>43</v>
      </c>
    </row>
    <row r="30" spans="1:13" x14ac:dyDescent="0.25">
      <c r="A30" s="27"/>
      <c r="B30" s="7" t="s">
        <v>44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 t="s">
        <v>45</v>
      </c>
    </row>
    <row r="31" spans="1:13" x14ac:dyDescent="0.25">
      <c r="A31" s="28"/>
      <c r="B31" s="7" t="s">
        <v>46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3" x14ac:dyDescent="0.25">
      <c r="A32" s="28"/>
      <c r="B32" s="7" t="s">
        <v>41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 ht="15.75" x14ac:dyDescent="0.25">
      <c r="A33" s="27"/>
      <c r="B33" s="34" t="s">
        <v>47</v>
      </c>
      <c r="C33" s="29"/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3" ht="15.75" x14ac:dyDescent="0.25">
      <c r="A34" s="30"/>
      <c r="B34" s="34" t="s">
        <v>48</v>
      </c>
      <c r="C34" s="29"/>
      <c r="D34" s="29"/>
      <c r="E34" s="29"/>
      <c r="F34" s="7"/>
      <c r="G34" s="7"/>
      <c r="H34" s="7"/>
      <c r="I34" s="7"/>
      <c r="J34" s="7"/>
      <c r="K34" s="7"/>
      <c r="L34" s="7"/>
      <c r="M34" s="7"/>
    </row>
    <row r="35" spans="1:13" x14ac:dyDescent="0.25">
      <c r="A35" s="7"/>
      <c r="B35" s="7"/>
      <c r="C35" s="31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3" ht="21" x14ac:dyDescent="0.35">
      <c r="A36" s="7"/>
      <c r="B36" s="35" t="s">
        <v>49</v>
      </c>
      <c r="C36" s="31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3" ht="21" x14ac:dyDescent="0.35">
      <c r="A37" s="7"/>
      <c r="B37" s="35" t="s">
        <v>50</v>
      </c>
      <c r="C37" s="32"/>
      <c r="D37" s="7"/>
      <c r="E37" s="7"/>
      <c r="F37" s="7"/>
      <c r="G37" s="7"/>
      <c r="H37" s="7"/>
      <c r="I37" s="7"/>
      <c r="J37" s="7"/>
      <c r="K37" s="7"/>
      <c r="L37" s="7"/>
      <c r="M37" s="7"/>
    </row>
    <row r="39" spans="1:13" x14ac:dyDescent="0.25">
      <c r="B39" t="s">
        <v>52</v>
      </c>
    </row>
    <row r="40" spans="1:13" x14ac:dyDescent="0.25">
      <c r="B40" t="s">
        <v>53</v>
      </c>
    </row>
    <row r="41" spans="1:13" ht="23.25" x14ac:dyDescent="0.35">
      <c r="B41" s="36" t="s">
        <v>54</v>
      </c>
    </row>
  </sheetData>
  <mergeCells count="36">
    <mergeCell ref="A1:C1"/>
    <mergeCell ref="D1:E1"/>
    <mergeCell ref="F1:H1"/>
    <mergeCell ref="A2:C5"/>
    <mergeCell ref="D2:E5"/>
    <mergeCell ref="F2:H5"/>
    <mergeCell ref="F11:H11"/>
    <mergeCell ref="A6:C6"/>
    <mergeCell ref="D6:E6"/>
    <mergeCell ref="F6:H6"/>
    <mergeCell ref="A7:C7"/>
    <mergeCell ref="D7:E7"/>
    <mergeCell ref="F7:H7"/>
    <mergeCell ref="A8:C8"/>
    <mergeCell ref="D8:E8"/>
    <mergeCell ref="F8:H8"/>
    <mergeCell ref="F9:H9"/>
    <mergeCell ref="F10:H10"/>
    <mergeCell ref="F12:H12"/>
    <mergeCell ref="D13:E13"/>
    <mergeCell ref="F13:H13"/>
    <mergeCell ref="A14:C14"/>
    <mergeCell ref="D14:E14"/>
    <mergeCell ref="F14:H14"/>
    <mergeCell ref="A15:C15"/>
    <mergeCell ref="D15:E15"/>
    <mergeCell ref="F15:H15"/>
    <mergeCell ref="A16:C16"/>
    <mergeCell ref="D16:E16"/>
    <mergeCell ref="F16:H16"/>
    <mergeCell ref="A17:C17"/>
    <mergeCell ref="D17:E17"/>
    <mergeCell ref="F17:H17"/>
    <mergeCell ref="A18:C18"/>
    <mergeCell ref="D18:E18"/>
    <mergeCell ref="F18:H18"/>
  </mergeCells>
  <pageMargins left="0.7" right="0.7" top="0.75" bottom="0.75" header="0.3" footer="0.3"/>
  <pageSetup paperSize="8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3"/>
  <sheetViews>
    <sheetView tabSelected="1" topLeftCell="C25" workbookViewId="0">
      <selection activeCell="M41" sqref="M41"/>
    </sheetView>
  </sheetViews>
  <sheetFormatPr baseColWidth="10" defaultRowHeight="15" x14ac:dyDescent="0.25"/>
  <cols>
    <col min="1" max="1" width="20.7109375" bestFit="1" customWidth="1"/>
    <col min="2" max="2" width="71.7109375" bestFit="1" customWidth="1"/>
    <col min="3" max="3" width="58.28515625" customWidth="1"/>
    <col min="9" max="9" width="12.85546875" bestFit="1" customWidth="1"/>
  </cols>
  <sheetData>
    <row r="1" spans="1:13" x14ac:dyDescent="0.25">
      <c r="A1" s="112" t="s">
        <v>65</v>
      </c>
      <c r="B1" s="113"/>
      <c r="C1" s="114"/>
      <c r="D1" s="96"/>
      <c r="E1" s="98"/>
      <c r="F1" s="96"/>
      <c r="G1" s="97"/>
      <c r="H1" s="98"/>
      <c r="I1" s="1" t="s">
        <v>9</v>
      </c>
      <c r="J1" s="1" t="s">
        <v>10</v>
      </c>
      <c r="K1" s="1" t="s">
        <v>11</v>
      </c>
      <c r="L1" s="1" t="s">
        <v>12</v>
      </c>
      <c r="M1" s="9" t="s">
        <v>13</v>
      </c>
    </row>
    <row r="2" spans="1:13" ht="54.75" x14ac:dyDescent="0.25">
      <c r="A2" s="115"/>
      <c r="B2" s="116"/>
      <c r="C2" s="117"/>
      <c r="D2" s="99"/>
      <c r="E2" s="101"/>
      <c r="F2" s="99"/>
      <c r="G2" s="100"/>
      <c r="H2" s="101"/>
      <c r="I2" s="3" t="s">
        <v>14</v>
      </c>
      <c r="J2" s="1"/>
      <c r="K2" s="1"/>
      <c r="L2" s="1"/>
      <c r="M2" s="9">
        <v>12</v>
      </c>
    </row>
    <row r="3" spans="1:13" ht="23.25" x14ac:dyDescent="0.35">
      <c r="A3" s="115"/>
      <c r="B3" s="116"/>
      <c r="C3" s="117"/>
      <c r="D3" s="99"/>
      <c r="E3" s="101"/>
      <c r="F3" s="99"/>
      <c r="G3" s="100"/>
      <c r="H3" s="101"/>
      <c r="I3" s="141">
        <v>11.928000000000001</v>
      </c>
      <c r="J3" s="5">
        <v>0.03</v>
      </c>
      <c r="K3" s="6"/>
      <c r="L3" s="5">
        <v>0.1</v>
      </c>
      <c r="M3" s="7"/>
    </row>
    <row r="4" spans="1:13" ht="27.75" x14ac:dyDescent="0.4">
      <c r="A4" s="118"/>
      <c r="B4" s="119"/>
      <c r="C4" s="120"/>
      <c r="D4" s="102"/>
      <c r="E4" s="104"/>
      <c r="F4" s="102"/>
      <c r="G4" s="103"/>
      <c r="H4" s="104"/>
      <c r="I4" s="37">
        <v>1607</v>
      </c>
      <c r="J4" s="9" t="s">
        <v>76</v>
      </c>
      <c r="K4" s="9"/>
      <c r="L4" s="9">
        <v>12.2858</v>
      </c>
      <c r="M4" s="7"/>
    </row>
    <row r="5" spans="1:13" ht="18" x14ac:dyDescent="0.25">
      <c r="A5" s="121" t="s">
        <v>17</v>
      </c>
      <c r="B5" s="121"/>
      <c r="C5" s="121"/>
      <c r="D5" s="122" t="s">
        <v>18</v>
      </c>
      <c r="E5" s="123"/>
      <c r="F5" s="124">
        <v>0.33800000000000002</v>
      </c>
      <c r="G5" s="124"/>
      <c r="H5" s="124"/>
      <c r="I5" s="8" t="s">
        <v>19</v>
      </c>
      <c r="J5" s="7"/>
      <c r="K5" s="7"/>
      <c r="L5" s="7" t="s">
        <v>77</v>
      </c>
      <c r="M5" s="7"/>
    </row>
    <row r="6" spans="1:13" x14ac:dyDescent="0.25">
      <c r="A6" s="79"/>
      <c r="B6" s="79"/>
      <c r="C6" s="79"/>
      <c r="D6" s="80"/>
      <c r="E6" s="81"/>
      <c r="F6" s="82"/>
      <c r="G6" s="82"/>
      <c r="H6" s="82"/>
      <c r="I6" s="146"/>
      <c r="J6" s="7"/>
      <c r="K6" s="7"/>
      <c r="L6" s="7">
        <v>13.5144</v>
      </c>
      <c r="M6" s="7"/>
    </row>
    <row r="7" spans="1:13" ht="18" x14ac:dyDescent="0.25">
      <c r="A7" s="125" t="s">
        <v>66</v>
      </c>
      <c r="B7" s="125"/>
      <c r="C7" s="125"/>
      <c r="D7" s="105"/>
      <c r="E7" s="106"/>
      <c r="F7" s="91"/>
      <c r="G7" s="91"/>
      <c r="H7" s="91"/>
      <c r="I7" s="146"/>
      <c r="J7" s="7"/>
      <c r="K7" s="7"/>
      <c r="L7" s="7"/>
      <c r="M7" s="7"/>
    </row>
    <row r="8" spans="1:13" ht="18" x14ac:dyDescent="0.25">
      <c r="A8" s="38" t="s">
        <v>22</v>
      </c>
      <c r="B8" s="39"/>
      <c r="C8" s="39"/>
      <c r="D8" s="40"/>
      <c r="E8" s="41"/>
      <c r="F8" s="91"/>
      <c r="G8" s="91"/>
      <c r="H8" s="91"/>
      <c r="I8" s="146"/>
      <c r="J8" s="7"/>
      <c r="K8" s="7"/>
      <c r="L8" s="7"/>
      <c r="M8" s="7"/>
    </row>
    <row r="9" spans="1:13" ht="18" x14ac:dyDescent="0.25">
      <c r="A9" s="39" t="s">
        <v>23</v>
      </c>
      <c r="B9" s="39" t="s">
        <v>24</v>
      </c>
      <c r="C9" s="42">
        <v>5.8000000000000003E-2</v>
      </c>
      <c r="D9" s="40"/>
      <c r="E9" s="41"/>
      <c r="F9" s="91"/>
      <c r="G9" s="91"/>
      <c r="H9" s="91"/>
      <c r="I9" s="146"/>
      <c r="J9" s="7"/>
      <c r="K9" s="7"/>
      <c r="L9" s="7"/>
      <c r="M9" s="7"/>
    </row>
    <row r="10" spans="1:13" ht="18" x14ac:dyDescent="0.25">
      <c r="A10" s="39" t="s">
        <v>25</v>
      </c>
      <c r="B10" s="39" t="s">
        <v>26</v>
      </c>
      <c r="C10" s="43">
        <v>8.8300000000000003E-2</v>
      </c>
      <c r="D10" s="40"/>
      <c r="E10" s="41"/>
      <c r="F10" s="91"/>
      <c r="G10" s="91"/>
      <c r="H10" s="91"/>
      <c r="I10" s="146"/>
      <c r="J10" s="7"/>
      <c r="K10" s="7"/>
      <c r="L10" s="7"/>
      <c r="M10" s="7"/>
    </row>
    <row r="11" spans="1:13" ht="18" x14ac:dyDescent="0.25">
      <c r="A11" s="39" t="s">
        <v>27</v>
      </c>
      <c r="B11" s="39" t="s">
        <v>28</v>
      </c>
      <c r="C11" s="42">
        <v>4.8599999999999997E-2</v>
      </c>
      <c r="D11" s="40"/>
      <c r="E11" s="41"/>
      <c r="F11" s="91"/>
      <c r="G11" s="91"/>
      <c r="H11" s="91"/>
      <c r="I11" s="146"/>
      <c r="J11" s="7"/>
      <c r="K11" s="7"/>
      <c r="L11" s="7"/>
      <c r="M11" s="7"/>
    </row>
    <row r="12" spans="1:13" ht="18" x14ac:dyDescent="0.25">
      <c r="A12" s="39" t="s">
        <v>29</v>
      </c>
      <c r="B12" s="39" t="s">
        <v>30</v>
      </c>
      <c r="C12" s="42">
        <v>0.17100000000000001</v>
      </c>
      <c r="D12" s="105"/>
      <c r="E12" s="106"/>
      <c r="F12" s="110"/>
      <c r="G12" s="110"/>
      <c r="H12" s="110"/>
      <c r="I12" s="146"/>
      <c r="J12" s="7"/>
      <c r="K12" s="7"/>
      <c r="L12" s="7"/>
      <c r="M12" s="7"/>
    </row>
    <row r="13" spans="1:13" ht="18" customHeight="1" x14ac:dyDescent="0.25">
      <c r="A13" s="57" t="s">
        <v>64</v>
      </c>
      <c r="B13" s="57" t="s">
        <v>63</v>
      </c>
      <c r="C13" s="61">
        <v>2.8799999999999999E-2</v>
      </c>
      <c r="D13" s="105"/>
      <c r="E13" s="106"/>
      <c r="F13" s="109">
        <f>SUM(C9:C13)</f>
        <v>0.3947</v>
      </c>
      <c r="G13" s="109"/>
      <c r="H13" s="109"/>
      <c r="I13" s="146"/>
      <c r="J13" s="7"/>
      <c r="K13" s="7"/>
      <c r="L13" s="7"/>
      <c r="M13" s="7"/>
    </row>
    <row r="14" spans="1:13" ht="18" customHeight="1" x14ac:dyDescent="0.25">
      <c r="A14" s="57"/>
      <c r="B14" s="57"/>
      <c r="C14" s="61"/>
      <c r="D14" s="58"/>
      <c r="E14" s="59"/>
      <c r="F14" s="109"/>
      <c r="G14" s="109"/>
      <c r="H14" s="109"/>
      <c r="I14" s="146"/>
      <c r="J14" s="7"/>
      <c r="K14" s="7"/>
      <c r="L14" s="7"/>
      <c r="M14" s="7"/>
    </row>
    <row r="15" spans="1:13" ht="18" customHeight="1" x14ac:dyDescent="0.25">
      <c r="A15" s="62" t="s">
        <v>67</v>
      </c>
      <c r="B15" s="62"/>
      <c r="C15" s="63">
        <v>0.28070000000000001</v>
      </c>
      <c r="D15" s="64"/>
      <c r="E15" s="65"/>
      <c r="F15" s="111">
        <v>0.28070000000000001</v>
      </c>
      <c r="G15" s="111"/>
      <c r="H15" s="111"/>
      <c r="I15" s="146"/>
      <c r="J15" s="7"/>
      <c r="K15" s="7"/>
      <c r="L15" s="7"/>
      <c r="M15" s="7"/>
    </row>
    <row r="16" spans="1:13" ht="18" customHeight="1" x14ac:dyDescent="0.25">
      <c r="A16" s="56"/>
      <c r="B16" s="60"/>
      <c r="C16" s="60"/>
      <c r="D16" s="107"/>
      <c r="E16" s="108"/>
      <c r="F16" s="110"/>
      <c r="G16" s="110"/>
      <c r="H16" s="110"/>
      <c r="I16" s="146"/>
      <c r="J16" s="7"/>
      <c r="K16" s="7"/>
      <c r="L16" s="7"/>
      <c r="M16" s="7"/>
    </row>
    <row r="17" spans="1:13" ht="18" customHeight="1" x14ac:dyDescent="0.25">
      <c r="A17" s="44" t="s">
        <v>58</v>
      </c>
      <c r="B17" s="44" t="s">
        <v>56</v>
      </c>
      <c r="C17" s="45">
        <v>0.3337</v>
      </c>
      <c r="D17" s="46"/>
      <c r="E17" s="47"/>
      <c r="F17" s="128"/>
      <c r="G17" s="129"/>
      <c r="H17" s="130"/>
      <c r="I17" s="146"/>
      <c r="J17" s="7"/>
      <c r="K17" s="7"/>
      <c r="L17" s="7"/>
      <c r="M17" s="7"/>
    </row>
    <row r="18" spans="1:13" ht="18" customHeight="1" x14ac:dyDescent="0.25">
      <c r="A18" s="44" t="s">
        <v>60</v>
      </c>
      <c r="B18" s="44" t="s">
        <v>56</v>
      </c>
      <c r="C18" s="45">
        <v>0.1857</v>
      </c>
      <c r="D18" s="46"/>
      <c r="E18" s="47"/>
      <c r="F18" s="131"/>
      <c r="G18" s="132"/>
      <c r="H18" s="133"/>
      <c r="I18" s="146"/>
      <c r="J18" s="7"/>
      <c r="K18" s="7"/>
      <c r="L18" s="7"/>
      <c r="M18" s="7"/>
    </row>
    <row r="19" spans="1:13" ht="18" x14ac:dyDescent="0.25">
      <c r="A19" s="44"/>
      <c r="B19" s="44" t="s">
        <v>57</v>
      </c>
      <c r="C19" s="45">
        <v>0.2228</v>
      </c>
      <c r="D19" s="46"/>
      <c r="E19" s="47"/>
      <c r="F19" s="127">
        <f>SUM(C17:C19)</f>
        <v>0.74219999999999997</v>
      </c>
      <c r="G19" s="127"/>
      <c r="H19" s="127"/>
      <c r="I19" s="146"/>
      <c r="J19" s="7"/>
      <c r="K19" s="7"/>
      <c r="L19" s="7"/>
      <c r="M19" s="7"/>
    </row>
    <row r="20" spans="1:13" ht="18" x14ac:dyDescent="0.25">
      <c r="A20" s="11"/>
      <c r="B20" s="11"/>
      <c r="C20" s="14"/>
      <c r="D20" s="12"/>
      <c r="E20" s="13"/>
      <c r="F20" s="134"/>
      <c r="G20" s="135"/>
      <c r="H20" s="136"/>
      <c r="I20" s="146"/>
      <c r="J20" s="7"/>
      <c r="K20" s="7"/>
      <c r="L20" s="7"/>
      <c r="M20" s="7"/>
    </row>
    <row r="21" spans="1:13" x14ac:dyDescent="0.25">
      <c r="A21" s="79"/>
      <c r="B21" s="79"/>
      <c r="C21" s="79"/>
      <c r="D21" s="80"/>
      <c r="E21" s="81"/>
      <c r="F21" s="82"/>
      <c r="G21" s="82"/>
      <c r="H21" s="82"/>
      <c r="I21" s="146"/>
      <c r="J21" s="7"/>
      <c r="K21" s="7"/>
      <c r="L21" s="7"/>
      <c r="M21" s="7"/>
    </row>
    <row r="22" spans="1:13" ht="18" x14ac:dyDescent="0.25">
      <c r="A22" s="137"/>
      <c r="B22" s="137"/>
      <c r="C22" s="137"/>
      <c r="D22" s="138"/>
      <c r="E22" s="139"/>
      <c r="F22" s="140"/>
      <c r="G22" s="140"/>
      <c r="H22" s="140"/>
      <c r="I22" s="146"/>
      <c r="J22" s="7"/>
      <c r="K22" s="7"/>
      <c r="L22" s="7"/>
      <c r="M22" s="7"/>
    </row>
    <row r="23" spans="1:13" x14ac:dyDescent="0.25">
      <c r="A23" s="79"/>
      <c r="B23" s="79"/>
      <c r="C23" s="79"/>
      <c r="D23" s="80"/>
      <c r="E23" s="81"/>
      <c r="F23" s="82"/>
      <c r="G23" s="82"/>
      <c r="H23" s="82"/>
      <c r="I23" s="146"/>
      <c r="J23" s="7"/>
      <c r="K23" s="7"/>
      <c r="L23" s="7"/>
      <c r="M23" s="7"/>
    </row>
    <row r="24" spans="1:13" ht="18" x14ac:dyDescent="0.25">
      <c r="A24" s="44" t="s">
        <v>61</v>
      </c>
      <c r="B24" s="44" t="s">
        <v>62</v>
      </c>
      <c r="C24" s="45">
        <v>0.66739999999999999</v>
      </c>
      <c r="D24" s="46"/>
      <c r="E24" s="47"/>
      <c r="F24" s="127">
        <f>SUM(C22:C24)</f>
        <v>0.66739999999999999</v>
      </c>
      <c r="G24" s="127"/>
      <c r="H24" s="127"/>
      <c r="I24" s="146"/>
      <c r="J24" s="7"/>
      <c r="K24" s="7"/>
      <c r="L24" s="7"/>
      <c r="M24" s="7"/>
    </row>
    <row r="25" spans="1:13" ht="23.25" x14ac:dyDescent="0.35">
      <c r="A25" s="126">
        <f>SUM(F25+0)</f>
        <v>2.423</v>
      </c>
      <c r="B25" s="84"/>
      <c r="C25" s="85"/>
      <c r="D25" s="86"/>
      <c r="E25" s="87"/>
      <c r="F25" s="88">
        <f>SUM(F5:H24)</f>
        <v>2.423</v>
      </c>
      <c r="G25" s="89"/>
      <c r="H25" s="89"/>
      <c r="I25" s="146"/>
      <c r="J25" s="7"/>
      <c r="K25" s="7"/>
      <c r="L25" s="7"/>
      <c r="M25" s="7"/>
    </row>
    <row r="26" spans="1:13" ht="15.75" x14ac:dyDescent="0.25">
      <c r="A26" s="7"/>
      <c r="B26" s="69" t="s">
        <v>68</v>
      </c>
      <c r="C26" s="67">
        <f>SUM(F25+0)</f>
        <v>2.423</v>
      </c>
      <c r="D26" s="7"/>
      <c r="E26" s="7"/>
      <c r="F26" s="7"/>
      <c r="G26" s="7"/>
      <c r="H26" s="7"/>
      <c r="I26" s="146"/>
      <c r="J26" s="7"/>
      <c r="K26" s="7"/>
      <c r="L26" s="7"/>
      <c r="M26" s="7"/>
    </row>
    <row r="27" spans="1:13" ht="21" x14ac:dyDescent="0.35">
      <c r="A27" s="7"/>
      <c r="B27" s="70" t="s">
        <v>69</v>
      </c>
      <c r="C27" s="8">
        <v>485</v>
      </c>
      <c r="D27" s="7"/>
      <c r="E27" s="7"/>
      <c r="F27" s="7"/>
      <c r="G27" s="7"/>
      <c r="H27" s="7"/>
      <c r="I27" s="146"/>
      <c r="J27" s="7"/>
      <c r="K27" s="7"/>
      <c r="L27" s="7"/>
      <c r="M27" s="7"/>
    </row>
    <row r="28" spans="1:13" ht="18.75" x14ac:dyDescent="0.3">
      <c r="A28" s="16"/>
      <c r="B28" s="71" t="s">
        <v>71</v>
      </c>
      <c r="C28" s="68">
        <f>SUM(C26*C27)</f>
        <v>1175.155</v>
      </c>
      <c r="D28" s="7"/>
      <c r="E28" s="7"/>
      <c r="F28" s="7"/>
      <c r="G28" s="7"/>
      <c r="H28" s="7"/>
      <c r="I28" s="146"/>
      <c r="J28" s="7"/>
      <c r="K28" s="7"/>
      <c r="L28" s="7"/>
      <c r="M28" s="7"/>
    </row>
    <row r="29" spans="1:13" ht="18.75" x14ac:dyDescent="0.3">
      <c r="A29" s="16"/>
      <c r="B29" s="48"/>
      <c r="C29" s="7"/>
      <c r="D29" s="7"/>
      <c r="E29" s="7"/>
      <c r="F29" s="7"/>
      <c r="G29" s="7"/>
      <c r="H29" s="7"/>
      <c r="I29" s="146"/>
      <c r="J29" s="7"/>
      <c r="K29" s="7"/>
      <c r="L29" s="7"/>
      <c r="M29" s="7"/>
    </row>
    <row r="30" spans="1:13" ht="15.75" x14ac:dyDescent="0.25">
      <c r="A30" s="49" t="s">
        <v>34</v>
      </c>
      <c r="B30" s="7"/>
      <c r="C30" s="51"/>
      <c r="D30" s="52"/>
      <c r="E30" s="52"/>
      <c r="F30" s="7"/>
      <c r="G30" s="7"/>
      <c r="H30" s="7"/>
      <c r="I30" s="147">
        <f>SUM(I4*I3)</f>
        <v>19168.296000000002</v>
      </c>
      <c r="J30" s="18">
        <f>SUM(I30*J3)</f>
        <v>575.04888000000005</v>
      </c>
      <c r="K30" s="18">
        <f>SUM(I30:J30)</f>
        <v>19743.344880000001</v>
      </c>
      <c r="L30" s="19">
        <f>SUM(K30*L3)</f>
        <v>1974.3344880000002</v>
      </c>
      <c r="M30" s="19">
        <f>SUM(K30:L30)</f>
        <v>21717.679368000001</v>
      </c>
    </row>
    <row r="31" spans="1:13" ht="15.75" x14ac:dyDescent="0.25">
      <c r="A31" s="7"/>
      <c r="B31" s="49" t="s">
        <v>35</v>
      </c>
      <c r="C31" s="53"/>
      <c r="D31" s="52"/>
      <c r="E31" s="52"/>
      <c r="F31" s="7"/>
      <c r="G31" s="7"/>
      <c r="H31" s="7"/>
      <c r="I31" s="146"/>
      <c r="J31" s="7"/>
      <c r="K31" s="7"/>
      <c r="L31" s="7"/>
      <c r="M31" s="20" t="s">
        <v>36</v>
      </c>
    </row>
    <row r="32" spans="1:13" x14ac:dyDescent="0.25">
      <c r="A32" s="7"/>
      <c r="B32" s="7" t="s">
        <v>51</v>
      </c>
      <c r="C32" s="53"/>
      <c r="D32" s="52"/>
      <c r="E32" s="52"/>
      <c r="F32" s="7"/>
      <c r="G32" s="7"/>
      <c r="H32" s="7"/>
      <c r="I32" s="146"/>
      <c r="J32" s="7"/>
      <c r="K32" s="7"/>
      <c r="L32" s="7"/>
      <c r="M32" s="21" t="s">
        <v>37</v>
      </c>
    </row>
    <row r="33" spans="1:13" x14ac:dyDescent="0.25">
      <c r="A33" s="50"/>
      <c r="B33" s="7" t="s">
        <v>38</v>
      </c>
      <c r="C33" s="54"/>
      <c r="D33" s="52"/>
      <c r="E33" s="52"/>
      <c r="F33" s="7"/>
      <c r="G33" s="7"/>
      <c r="H33" s="7"/>
      <c r="I33" s="146"/>
      <c r="J33" s="7"/>
      <c r="K33" s="7"/>
      <c r="L33" s="7"/>
      <c r="M33" s="24"/>
    </row>
    <row r="34" spans="1:13" x14ac:dyDescent="0.25">
      <c r="A34" s="7"/>
      <c r="B34" s="7" t="s">
        <v>39</v>
      </c>
      <c r="C34" s="52"/>
      <c r="D34" s="52"/>
      <c r="E34" s="52"/>
      <c r="F34" s="7"/>
      <c r="G34" s="7"/>
      <c r="H34" s="7"/>
      <c r="I34" s="146"/>
      <c r="J34" s="7"/>
      <c r="K34" s="7"/>
      <c r="L34" s="7"/>
      <c r="M34" s="7"/>
    </row>
    <row r="35" spans="1:13" x14ac:dyDescent="0.25">
      <c r="A35" s="7"/>
      <c r="B35" s="7" t="s">
        <v>40</v>
      </c>
      <c r="C35" s="52"/>
      <c r="D35" s="52"/>
      <c r="E35" s="52"/>
      <c r="F35" s="7"/>
      <c r="G35" s="7"/>
      <c r="H35" s="7"/>
      <c r="I35" s="146"/>
      <c r="J35" s="7"/>
      <c r="K35" s="7"/>
      <c r="L35" s="7"/>
      <c r="M35" s="25" t="s">
        <v>22</v>
      </c>
    </row>
    <row r="36" spans="1:13" x14ac:dyDescent="0.25">
      <c r="A36" s="7"/>
      <c r="B36" s="7" t="s">
        <v>41</v>
      </c>
      <c r="C36" s="52"/>
      <c r="D36" s="52"/>
      <c r="E36" s="52"/>
      <c r="F36" s="7"/>
      <c r="G36" s="7"/>
      <c r="H36" s="7"/>
      <c r="I36" s="146"/>
      <c r="J36" s="7"/>
      <c r="K36" s="7"/>
      <c r="L36" s="7"/>
      <c r="M36" s="26">
        <f>SUM(M30/M2)</f>
        <v>1809.8066140000001</v>
      </c>
    </row>
    <row r="37" spans="1:13" x14ac:dyDescent="0.25">
      <c r="A37" s="7"/>
      <c r="B37" s="7" t="s">
        <v>42</v>
      </c>
      <c r="C37" s="52"/>
      <c r="D37" s="52"/>
      <c r="E37" s="52"/>
      <c r="F37" s="7"/>
      <c r="G37" s="7"/>
      <c r="H37" s="7"/>
      <c r="I37" s="146"/>
      <c r="J37" s="7"/>
      <c r="K37" s="7"/>
      <c r="L37" s="7"/>
      <c r="M37" s="25" t="s">
        <v>43</v>
      </c>
    </row>
    <row r="38" spans="1:13" x14ac:dyDescent="0.25">
      <c r="A38" s="27"/>
      <c r="B38" s="7" t="s">
        <v>44</v>
      </c>
      <c r="C38" s="52"/>
      <c r="D38" s="52"/>
      <c r="E38" s="52"/>
      <c r="F38" s="7"/>
      <c r="G38" s="7"/>
      <c r="H38" s="7"/>
      <c r="I38" s="146"/>
      <c r="J38" s="7"/>
      <c r="K38" s="7"/>
      <c r="L38" s="7"/>
      <c r="M38" s="7" t="s">
        <v>45</v>
      </c>
    </row>
    <row r="39" spans="1:13" x14ac:dyDescent="0.25">
      <c r="A39" s="28"/>
      <c r="B39" s="7" t="s">
        <v>46</v>
      </c>
      <c r="C39" s="52"/>
      <c r="D39" s="52"/>
      <c r="E39" s="52"/>
      <c r="F39" s="7"/>
      <c r="G39" s="7"/>
      <c r="H39" s="7"/>
      <c r="I39" s="146"/>
      <c r="J39" s="7"/>
      <c r="K39" s="7"/>
      <c r="L39" s="7"/>
      <c r="M39" s="7"/>
    </row>
    <row r="40" spans="1:13" x14ac:dyDescent="0.25">
      <c r="A40" s="28"/>
      <c r="B40" s="7" t="s">
        <v>41</v>
      </c>
      <c r="C40" s="52"/>
      <c r="D40" s="52"/>
      <c r="E40" s="52"/>
      <c r="F40" s="7"/>
      <c r="G40" s="7"/>
      <c r="H40" s="7"/>
      <c r="I40" s="146"/>
      <c r="J40" s="7"/>
      <c r="K40" s="7"/>
      <c r="L40" s="7"/>
      <c r="M40" s="7"/>
    </row>
    <row r="41" spans="1:13" ht="15.75" x14ac:dyDescent="0.25">
      <c r="A41" s="27"/>
      <c r="B41" s="34" t="s">
        <v>47</v>
      </c>
      <c r="C41" s="55"/>
      <c r="D41" s="52"/>
      <c r="E41" s="52"/>
      <c r="F41" s="7"/>
      <c r="G41" s="7"/>
      <c r="H41" s="7"/>
      <c r="I41" s="146"/>
      <c r="J41" s="7"/>
      <c r="K41" s="7"/>
      <c r="L41" s="7"/>
      <c r="M41" s="7" t="s">
        <v>59</v>
      </c>
    </row>
    <row r="42" spans="1:13" ht="15.75" x14ac:dyDescent="0.25">
      <c r="A42" s="30"/>
      <c r="B42" s="75" t="s">
        <v>48</v>
      </c>
      <c r="C42" s="72">
        <v>1.9019999999999999</v>
      </c>
      <c r="D42" s="55"/>
      <c r="E42" s="55"/>
      <c r="F42" s="7"/>
      <c r="G42" s="7"/>
      <c r="H42" s="7"/>
      <c r="I42" s="146"/>
      <c r="J42" s="7"/>
      <c r="K42" s="7"/>
      <c r="L42" s="7"/>
      <c r="M42" s="7"/>
    </row>
    <row r="43" spans="1:13" x14ac:dyDescent="0.25">
      <c r="A43" s="7"/>
      <c r="B43" s="7"/>
      <c r="C43" s="73">
        <v>247</v>
      </c>
      <c r="D43" s="52"/>
      <c r="E43" s="52"/>
      <c r="F43" s="7"/>
      <c r="G43" s="7"/>
      <c r="H43" s="7"/>
      <c r="I43" s="146"/>
      <c r="J43" s="7"/>
      <c r="K43" s="7"/>
      <c r="L43" s="7"/>
      <c r="M43" s="7"/>
    </row>
    <row r="44" spans="1:13" ht="21" x14ac:dyDescent="0.35">
      <c r="A44" s="7"/>
      <c r="B44" s="35" t="s">
        <v>49</v>
      </c>
      <c r="C44" s="73"/>
      <c r="D44" s="52"/>
      <c r="E44" s="52"/>
      <c r="F44" s="7"/>
      <c r="G44" s="7"/>
      <c r="H44" s="7"/>
      <c r="I44" s="146"/>
      <c r="J44" s="7"/>
      <c r="K44" s="7"/>
      <c r="L44" s="7"/>
      <c r="M44" s="7"/>
    </row>
    <row r="45" spans="1:13" ht="21" x14ac:dyDescent="0.35">
      <c r="A45" s="7"/>
      <c r="B45" s="35" t="s">
        <v>50</v>
      </c>
      <c r="C45" s="74">
        <f>SUM(C42*C43)</f>
        <v>469.79399999999998</v>
      </c>
      <c r="D45" s="52"/>
      <c r="E45" s="52"/>
      <c r="F45" s="7"/>
      <c r="G45" s="7"/>
      <c r="H45" s="7"/>
      <c r="I45" s="146"/>
      <c r="J45" s="7"/>
      <c r="K45" s="7"/>
      <c r="L45" s="7"/>
      <c r="M45" s="7"/>
    </row>
    <row r="46" spans="1:13" x14ac:dyDescent="0.25">
      <c r="I46" s="142"/>
    </row>
    <row r="47" spans="1:13" x14ac:dyDescent="0.25">
      <c r="B47" t="s">
        <v>70</v>
      </c>
      <c r="I47" s="142"/>
    </row>
    <row r="48" spans="1:13" x14ac:dyDescent="0.25">
      <c r="B48" t="s">
        <v>53</v>
      </c>
      <c r="I48" s="142"/>
    </row>
    <row r="49" spans="2:9" ht="23.25" x14ac:dyDescent="0.35">
      <c r="B49" s="36" t="s">
        <v>73</v>
      </c>
      <c r="C49" s="76">
        <f>SUM(C28+C45)</f>
        <v>1644.9490000000001</v>
      </c>
      <c r="I49" s="142"/>
    </row>
    <row r="50" spans="2:9" x14ac:dyDescent="0.25">
      <c r="B50">
        <v>52</v>
      </c>
      <c r="C50" s="77" t="s">
        <v>72</v>
      </c>
      <c r="I50" s="142"/>
    </row>
    <row r="51" spans="2:9" ht="23.25" x14ac:dyDescent="0.35">
      <c r="B51" s="66" t="s">
        <v>75</v>
      </c>
      <c r="C51" s="144" t="s">
        <v>80</v>
      </c>
      <c r="D51" s="143"/>
      <c r="E51" s="143"/>
      <c r="F51" s="143"/>
      <c r="I51" s="142"/>
    </row>
    <row r="52" spans="2:9" ht="31.5" x14ac:dyDescent="0.25">
      <c r="B52" s="78" t="s">
        <v>74</v>
      </c>
      <c r="C52" s="145" t="s">
        <v>78</v>
      </c>
      <c r="D52" s="145"/>
      <c r="E52" s="145"/>
      <c r="F52" s="145"/>
      <c r="I52" s="142"/>
    </row>
    <row r="53" spans="2:9" x14ac:dyDescent="0.25">
      <c r="C53" s="145" t="s">
        <v>79</v>
      </c>
      <c r="D53" s="145"/>
      <c r="E53" s="145"/>
      <c r="F53" s="145"/>
      <c r="I53" s="142"/>
    </row>
  </sheetData>
  <mergeCells count="40">
    <mergeCell ref="A25:C25"/>
    <mergeCell ref="D25:E25"/>
    <mergeCell ref="F25:H25"/>
    <mergeCell ref="F19:H19"/>
    <mergeCell ref="F17:H18"/>
    <mergeCell ref="F20:H20"/>
    <mergeCell ref="A23:C23"/>
    <mergeCell ref="D23:E23"/>
    <mergeCell ref="F23:H23"/>
    <mergeCell ref="F24:H24"/>
    <mergeCell ref="A21:C21"/>
    <mergeCell ref="D21:E21"/>
    <mergeCell ref="F21:H21"/>
    <mergeCell ref="A22:C22"/>
    <mergeCell ref="D22:E22"/>
    <mergeCell ref="F22:H22"/>
    <mergeCell ref="F8:H8"/>
    <mergeCell ref="F9:H9"/>
    <mergeCell ref="F10:H10"/>
    <mergeCell ref="F11:H11"/>
    <mergeCell ref="D12:E12"/>
    <mergeCell ref="F12:H12"/>
    <mergeCell ref="A6:C6"/>
    <mergeCell ref="D6:E6"/>
    <mergeCell ref="F6:H6"/>
    <mergeCell ref="A7:C7"/>
    <mergeCell ref="D7:E7"/>
    <mergeCell ref="F7:H7"/>
    <mergeCell ref="A1:C4"/>
    <mergeCell ref="D1:E4"/>
    <mergeCell ref="F1:H4"/>
    <mergeCell ref="A5:C5"/>
    <mergeCell ref="D5:E5"/>
    <mergeCell ref="F5:H5"/>
    <mergeCell ref="D13:E13"/>
    <mergeCell ref="D16:E16"/>
    <mergeCell ref="F13:H13"/>
    <mergeCell ref="F16:H16"/>
    <mergeCell ref="F14:H14"/>
    <mergeCell ref="F15:H15"/>
  </mergeCells>
  <pageMargins left="0.25" right="0.25" top="0.75" bottom="0.75" header="0.3" footer="0.3"/>
  <pageSetup paperSize="8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1e etude </vt:lpstr>
      <vt:lpstr>2023</vt:lpstr>
      <vt:lpstr>Feuil3</vt:lpstr>
      <vt:lpstr>Feuil1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</dc:creator>
  <cp:lastModifiedBy>af</cp:lastModifiedBy>
  <cp:lastPrinted>2022-10-05T14:27:24Z</cp:lastPrinted>
  <dcterms:created xsi:type="dcterms:W3CDTF">2021-12-21T13:56:03Z</dcterms:created>
  <dcterms:modified xsi:type="dcterms:W3CDTF">2022-11-21T15:23:44Z</dcterms:modified>
</cp:coreProperties>
</file>