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7315" windowHeight="11835" activeTab="2"/>
  </bookViews>
  <sheets>
    <sheet name="etude tache beaujolais" sheetId="1" r:id="rId1"/>
    <sheet name="comparatif firmin" sheetId="2" r:id="rId2"/>
    <sheet name="etude tache en  cote d or" sheetId="3" r:id="rId3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D17" i="3" l="1"/>
  <c r="D20" i="3"/>
  <c r="B20" i="3"/>
  <c r="D39" i="3"/>
  <c r="D30" i="3"/>
  <c r="D18" i="3"/>
  <c r="D16" i="3"/>
  <c r="D15" i="3"/>
  <c r="D14" i="3"/>
  <c r="D13" i="3"/>
  <c r="D12" i="3"/>
  <c r="D11" i="3"/>
  <c r="D10" i="3"/>
  <c r="D9" i="3"/>
  <c r="G20" i="3" l="1"/>
  <c r="J37" i="1"/>
  <c r="J36" i="1"/>
  <c r="J35" i="1"/>
  <c r="J33" i="1"/>
  <c r="H33" i="1"/>
  <c r="G33" i="1"/>
  <c r="F33" i="1"/>
  <c r="E33" i="1"/>
  <c r="J10" i="2"/>
  <c r="D46" i="1"/>
  <c r="D40" i="1"/>
  <c r="E40" i="1" s="1"/>
  <c r="D9" i="1"/>
  <c r="D22" i="1"/>
  <c r="D24" i="1"/>
  <c r="D25" i="1"/>
  <c r="D26" i="1"/>
  <c r="D27" i="1"/>
  <c r="D28" i="1"/>
  <c r="D29" i="1"/>
  <c r="D30" i="1"/>
  <c r="D21" i="1"/>
  <c r="D10" i="1"/>
  <c r="D11" i="1"/>
  <c r="D12" i="1"/>
  <c r="D13" i="1"/>
  <c r="D14" i="1"/>
  <c r="D15" i="1"/>
  <c r="D16" i="1"/>
  <c r="D18" i="1"/>
  <c r="D19" i="1"/>
  <c r="D20" i="1"/>
  <c r="H20" i="3" l="1"/>
  <c r="I20" i="3" s="1"/>
  <c r="F40" i="1"/>
  <c r="G40" i="1" s="1"/>
  <c r="D33" i="1"/>
  <c r="H39" i="3" l="1"/>
  <c r="H40" i="1"/>
  <c r="J40" i="1" s="1"/>
  <c r="J43" i="1" s="1"/>
  <c r="J46" i="1" l="1"/>
  <c r="H46" i="1"/>
</calcChain>
</file>

<file path=xl/sharedStrings.xml><?xml version="1.0" encoding="utf-8"?>
<sst xmlns="http://schemas.openxmlformats.org/spreadsheetml/2006/main" count="127" uniqueCount="96">
  <si>
    <r>
      <rPr>
        <b/>
        <sz val="12"/>
        <color rgb="FFFF0000"/>
        <rFont val="Calibri"/>
        <family val="2"/>
        <scheme val="minor"/>
      </rPr>
      <t>definition des travaux pour les parcelles en MOULIN A VENT</t>
    </r>
    <r>
      <rPr>
        <sz val="11"/>
        <color theme="1"/>
        <rFont val="Calibri"/>
        <family val="2"/>
        <scheme val="minor"/>
      </rPr>
      <t xml:space="preserve">  - Selon convention collective des exploitants agricoles du departement de saone et loire - </t>
    </r>
  </si>
  <si>
    <t>enlever les agrafes - a recuperer</t>
  </si>
  <si>
    <t>enlever les agrafes et baisser les fils</t>
  </si>
  <si>
    <t xml:space="preserve">tirer les ficelles </t>
  </si>
  <si>
    <t>surface concernée</t>
  </si>
  <si>
    <t>taille   et brulage des sarments</t>
  </si>
  <si>
    <t>pour 8000 pieds / HA</t>
  </si>
  <si>
    <t>NOMBRE D HEURES</t>
  </si>
  <si>
    <t>Entretien normal et palissage  changer piquets et crampillons piquets metal  fils tirants crochets</t>
  </si>
  <si>
    <t>temps reel</t>
  </si>
  <si>
    <t>ebourgeonnage</t>
  </si>
  <si>
    <t>plier et attacher les baguettes</t>
  </si>
  <si>
    <t xml:space="preserve">desherbage a dos </t>
  </si>
  <si>
    <t>relevage des fils - pose des agrafes - finition a la cisaille</t>
  </si>
  <si>
    <t>ecimage a la cisaille - 1e rognage manuel</t>
  </si>
  <si>
    <t>rognages manuels complets pour la saison sur la base de 3 rognages</t>
  </si>
  <si>
    <t xml:space="preserve">sulfatage manuel </t>
  </si>
  <si>
    <t>definition du temps</t>
  </si>
  <si>
    <t>par hectare</t>
  </si>
  <si>
    <t>un temps plein représente</t>
  </si>
  <si>
    <t xml:space="preserve">151,67 x 12 </t>
  </si>
  <si>
    <t>TACHES</t>
  </si>
  <si>
    <t>SELON SURFACES COLONNE PRECEDENTE</t>
  </si>
  <si>
    <t xml:space="preserve">485 HEURES PAR HECTARE POUR 10 000 PIEDS </t>
  </si>
  <si>
    <t>ET JE PRORATISE POUR 8000 PIEDS SOIT 80 %</t>
  </si>
  <si>
    <t>485 X 85 %  SOIT 388 HEURES PAR HECT BEAUJOLAIS</t>
  </si>
  <si>
    <t>NIV 3</t>
  </si>
  <si>
    <t>ECH 2</t>
  </si>
  <si>
    <t>BASES 10,99</t>
  </si>
  <si>
    <t>sur 10,99</t>
  </si>
  <si>
    <t>sur cette base ajoutee</t>
  </si>
  <si>
    <t xml:space="preserve">NET </t>
  </si>
  <si>
    <t>JOURS</t>
  </si>
  <si>
    <t>FERIES</t>
  </si>
  <si>
    <t>NELLE</t>
  </si>
  <si>
    <t>BASE</t>
  </si>
  <si>
    <t xml:space="preserve">CONGES </t>
  </si>
  <si>
    <t>PAYES</t>
  </si>
  <si>
    <t>BRUT ANNUEL</t>
  </si>
  <si>
    <t>brut mensuel</t>
  </si>
  <si>
    <t>ote 23 % charges sociales</t>
  </si>
  <si>
    <t>soit total charges salariales</t>
  </si>
  <si>
    <t>heures dans ce cas</t>
  </si>
  <si>
    <t>total de l etude sur travail tache beaujolais</t>
  </si>
  <si>
    <t>mais avec tous les travaux de notre convention</t>
  </si>
  <si>
    <t>bon tacheron en 2017</t>
  </si>
  <si>
    <t>divise par 12 mois</t>
  </si>
  <si>
    <t>etude Firmin a temps plein</t>
  </si>
  <si>
    <t>NBRE HEURES</t>
  </si>
  <si>
    <t>POUR 12 MOIS</t>
  </si>
  <si>
    <t>SALAIRE BRUT MENSUEL</t>
  </si>
  <si>
    <t>1 MOIS DOUBLE</t>
  </si>
  <si>
    <t>VENDANGES</t>
  </si>
  <si>
    <t>NOEL</t>
  </si>
  <si>
    <t>SALAIRE ANNUEL</t>
  </si>
  <si>
    <t>1707 X 14 MOIS</t>
  </si>
  <si>
    <t>23898 EUROS</t>
  </si>
  <si>
    <t>OTER</t>
  </si>
  <si>
    <t xml:space="preserve">CHARGES SALARIALES </t>
  </si>
  <si>
    <t>NET ANNUEL</t>
  </si>
  <si>
    <t>RAMENE</t>
  </si>
  <si>
    <t>A UN NET</t>
  </si>
  <si>
    <t>MENSUEL</t>
  </si>
  <si>
    <t>SOIT</t>
  </si>
  <si>
    <t>NBRES HEURES</t>
  </si>
  <si>
    <t>ANNEE</t>
  </si>
  <si>
    <t>BRUT</t>
  </si>
  <si>
    <t>HEURES</t>
  </si>
  <si>
    <t>DIVISE PAR 12 MOIS</t>
  </si>
  <si>
    <t>BRUT MENSUEL</t>
  </si>
  <si>
    <t>OTER 23 %</t>
  </si>
  <si>
    <t>NET</t>
  </si>
  <si>
    <t>SOIT  27  % DE PLUS</t>
  </si>
  <si>
    <t>SI ON PROPOSE BASES COTES DOR TOUT NOS TRAVAUX</t>
  </si>
  <si>
    <t>remonter les fils enlever pailles et agrafes etreoaration du palissage et entretein des contours</t>
  </si>
  <si>
    <t>pour 10 000pieds / HA</t>
  </si>
  <si>
    <t>taille  SARMENTS TIRE ET SARMENTAGE SORTIR LE SARMENT - BRULAGE</t>
  </si>
  <si>
    <t>ATTACHAGE DES BRANCHES</t>
  </si>
  <si>
    <t>EBOURGEONNAGES - 2 PASSAGE PUIS DEDOUBLAGE ET RELEVAGE ET ACCOLAGE AVEC NETTOYAGE DES PIEDS - GUYOT ET ROYAT</t>
  </si>
  <si>
    <t>ROGNAGE - 1ER ECIMAGE MANUELLE POUR 10 H PUIS 2E APRES ACCOLAGE POUR 30 HEURS</t>
  </si>
  <si>
    <t>TOTAL DES TRAVAUX OBLIGATOIRES</t>
  </si>
  <si>
    <t>POUR UNE TACHE COMPLETE</t>
  </si>
  <si>
    <t>TRAVAUX OPTIONNELS</t>
  </si>
  <si>
    <t>Vendanges</t>
  </si>
  <si>
    <t xml:space="preserve">rognage manuel  pour le 3e - compte 35 h et le 4 e compte aussi 35 heures </t>
  </si>
  <si>
    <t>repiquage</t>
  </si>
  <si>
    <t>piochage</t>
  </si>
  <si>
    <t>desherbage a dos</t>
  </si>
  <si>
    <t>travaux divers et exceptionnels apres intempéries ou autres demandes par l’employeur</t>
  </si>
  <si>
    <t>effeuillage et vendanges verte</t>
  </si>
  <si>
    <t>total de l etude sur travail tache cote d'Or</t>
  </si>
  <si>
    <t>brut /AN</t>
  </si>
  <si>
    <t>4 OUVREES SOIT</t>
  </si>
  <si>
    <t>4 X 4,28</t>
  </si>
  <si>
    <t>SOIT 17 ARES 12</t>
  </si>
  <si>
    <r>
      <rPr>
        <b/>
        <sz val="12"/>
        <color rgb="FFFF0000"/>
        <rFont val="Calibri"/>
        <family val="2"/>
        <scheme val="minor"/>
      </rPr>
      <t xml:space="preserve">definition des travaux pour les parcelles  En </t>
    </r>
    <r>
      <rPr>
        <sz val="11"/>
        <color theme="1"/>
        <rFont val="Calibri"/>
        <family val="2"/>
        <scheme val="minor"/>
      </rPr>
      <t>Selon convention collective des exploitants agricoles du departement  cote d'or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</si>
</sst>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E4FF"/>
        <bgColor indexed="64"/>
      </patternFill>
    </fill>
    <fill>
      <patternFill patternType="solid">
        <fgColor rgb="FFFFA3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/>
    <xf numFmtId="0" fontId="5" fillId="0" borderId="2" xfId="0" applyFont="1" applyBorder="1"/>
    <xf numFmtId="9" fontId="0" fillId="0" borderId="1" xfId="0" applyNumberFormat="1" applyBorder="1"/>
    <xf numFmtId="0" fontId="6" fillId="0" borderId="1" xfId="0" applyFont="1" applyBorder="1" applyAlignment="1">
      <alignment vertical="center"/>
    </xf>
    <xf numFmtId="9" fontId="0" fillId="0" borderId="0" xfId="0" applyNumberFormat="1" applyBorder="1"/>
    <xf numFmtId="0" fontId="0" fillId="0" borderId="0" xfId="0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1" fillId="3" borderId="1" xfId="0" applyFont="1" applyFill="1" applyBorder="1"/>
    <xf numFmtId="0" fontId="0" fillId="3" borderId="1" xfId="0" applyFill="1" applyBorder="1"/>
    <xf numFmtId="2" fontId="5" fillId="3" borderId="1" xfId="0" applyNumberFormat="1" applyFont="1" applyFill="1" applyBorder="1"/>
    <xf numFmtId="2" fontId="0" fillId="0" borderId="0" xfId="0" applyNumberFormat="1"/>
    <xf numFmtId="0" fontId="8" fillId="0" borderId="1" xfId="0" applyFont="1" applyBorder="1" applyAlignment="1">
      <alignment wrapText="1"/>
    </xf>
    <xf numFmtId="0" fontId="0" fillId="0" borderId="1" xfId="0" applyFont="1" applyBorder="1"/>
    <xf numFmtId="0" fontId="8" fillId="0" borderId="1" xfId="0" applyFont="1" applyBorder="1"/>
    <xf numFmtId="0" fontId="9" fillId="0" borderId="1" xfId="0" applyFont="1" applyBorder="1"/>
    <xf numFmtId="2" fontId="4" fillId="0" borderId="1" xfId="0" applyNumberFormat="1" applyFont="1" applyBorder="1"/>
    <xf numFmtId="0" fontId="9" fillId="0" borderId="2" xfId="0" applyFont="1" applyBorder="1"/>
    <xf numFmtId="0" fontId="11" fillId="3" borderId="1" xfId="0" applyFont="1" applyFill="1" applyBorder="1"/>
    <xf numFmtId="0" fontId="4" fillId="5" borderId="1" xfId="0" applyFont="1" applyFill="1" applyBorder="1"/>
    <xf numFmtId="2" fontId="4" fillId="5" borderId="1" xfId="0" applyNumberFormat="1" applyFont="1" applyFill="1" applyBorder="1"/>
    <xf numFmtId="2" fontId="10" fillId="0" borderId="1" xfId="0" applyNumberFormat="1" applyFont="1" applyBorder="1"/>
    <xf numFmtId="164" fontId="10" fillId="0" borderId="1" xfId="0" applyNumberFormat="1" applyFont="1" applyBorder="1"/>
    <xf numFmtId="164" fontId="2" fillId="3" borderId="0" xfId="0" applyNumberFormat="1" applyFont="1" applyFill="1"/>
    <xf numFmtId="0" fontId="0" fillId="3" borderId="0" xfId="0" applyFill="1"/>
    <xf numFmtId="0" fontId="4" fillId="3" borderId="1" xfId="0" applyFont="1" applyFill="1" applyBorder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13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0" borderId="0" xfId="0" applyFont="1" applyBorder="1"/>
    <xf numFmtId="0" fontId="14" fillId="0" borderId="3" xfId="0" applyFont="1" applyBorder="1"/>
    <xf numFmtId="0" fontId="14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2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9" fontId="0" fillId="0" borderId="1" xfId="0" applyNumberFormat="1" applyBorder="1" applyAlignment="1">
      <alignment horizontal="center"/>
    </xf>
    <xf numFmtId="0" fontId="21" fillId="3" borderId="0" xfId="0" applyFont="1" applyFill="1"/>
    <xf numFmtId="2" fontId="21" fillId="3" borderId="0" xfId="0" applyNumberFormat="1" applyFont="1" applyFill="1" applyBorder="1"/>
    <xf numFmtId="0" fontId="2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A3FF"/>
      <color rgb="FFC9E4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45" workbookViewId="0">
      <selection sqref="A1:P50"/>
    </sheetView>
  </sheetViews>
  <sheetFormatPr baseColWidth="10" defaultRowHeight="15" x14ac:dyDescent="0.25"/>
  <cols>
    <col min="1" max="1" width="46.140625" bestFit="1" customWidth="1"/>
    <col min="2" max="2" width="19.85546875" customWidth="1"/>
    <col min="3" max="3" width="30.85546875" customWidth="1"/>
    <col min="4" max="4" width="19.85546875" customWidth="1"/>
    <col min="5" max="5" width="12.140625" bestFit="1" customWidth="1"/>
    <col min="6" max="6" width="11.5703125" bestFit="1" customWidth="1"/>
    <col min="7" max="7" width="9.5703125" bestFit="1" customWidth="1"/>
    <col min="8" max="8" width="13.28515625" bestFit="1" customWidth="1"/>
    <col min="9" max="9" width="1.85546875" customWidth="1"/>
    <col min="10" max="10" width="8.5703125" bestFit="1" customWidth="1"/>
    <col min="11" max="11" width="25" bestFit="1" customWidth="1"/>
    <col min="12" max="12" width="4.28515625" customWidth="1"/>
    <col min="13" max="16" width="11.42578125" hidden="1" customWidth="1"/>
  </cols>
  <sheetData>
    <row r="1" spans="1:16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4" spans="1:16" x14ac:dyDescent="0.25">
      <c r="A4" s="1" t="s">
        <v>21</v>
      </c>
      <c r="B4" s="2" t="s">
        <v>6</v>
      </c>
      <c r="C4" s="7" t="s">
        <v>4</v>
      </c>
      <c r="D4" s="1"/>
      <c r="E4" s="1" t="s">
        <v>26</v>
      </c>
      <c r="F4" s="1" t="s">
        <v>32</v>
      </c>
      <c r="G4" s="1" t="s">
        <v>34</v>
      </c>
      <c r="H4" s="1" t="s">
        <v>36</v>
      </c>
      <c r="I4" s="5"/>
    </row>
    <row r="5" spans="1:16" x14ac:dyDescent="0.25">
      <c r="A5" s="1"/>
      <c r="B5" s="2" t="s">
        <v>17</v>
      </c>
      <c r="C5" s="1"/>
      <c r="D5" s="7" t="s">
        <v>7</v>
      </c>
      <c r="E5" s="1" t="s">
        <v>27</v>
      </c>
      <c r="F5" s="1" t="s">
        <v>33</v>
      </c>
      <c r="G5" s="1" t="s">
        <v>35</v>
      </c>
      <c r="H5" s="1" t="s">
        <v>37</v>
      </c>
      <c r="I5" s="5"/>
    </row>
    <row r="6" spans="1:16" ht="37.5" customHeight="1" x14ac:dyDescent="0.25">
      <c r="A6" s="1"/>
      <c r="B6" s="2" t="s">
        <v>18</v>
      </c>
      <c r="C6" s="1"/>
      <c r="D6" s="12" t="s">
        <v>22</v>
      </c>
      <c r="E6" s="1" t="s">
        <v>28</v>
      </c>
      <c r="F6" s="1"/>
      <c r="G6" s="1"/>
      <c r="H6" s="1"/>
      <c r="I6" s="5"/>
    </row>
    <row r="7" spans="1:16" x14ac:dyDescent="0.25">
      <c r="A7" s="1"/>
      <c r="B7" s="3"/>
      <c r="C7" s="1"/>
      <c r="D7" s="1"/>
      <c r="E7" s="1">
        <v>10.99</v>
      </c>
      <c r="F7" s="11">
        <v>0.03</v>
      </c>
      <c r="G7" s="11"/>
      <c r="H7" s="11">
        <v>0.1</v>
      </c>
      <c r="I7" s="13"/>
    </row>
    <row r="8" spans="1:16" ht="30" customHeight="1" x14ac:dyDescent="0.25">
      <c r="A8" s="1"/>
      <c r="B8" s="1"/>
      <c r="C8" s="1"/>
      <c r="D8" s="1"/>
      <c r="E8" s="1"/>
      <c r="F8" s="1" t="s">
        <v>29</v>
      </c>
      <c r="G8" s="1"/>
      <c r="H8" s="3" t="s">
        <v>30</v>
      </c>
      <c r="I8" s="14"/>
    </row>
    <row r="9" spans="1:16" ht="18.75" x14ac:dyDescent="0.3">
      <c r="A9" s="6" t="s">
        <v>1</v>
      </c>
      <c r="B9" s="6">
        <v>6</v>
      </c>
      <c r="C9" s="6">
        <v>3.5871</v>
      </c>
      <c r="D9" s="6">
        <f>SUM(B9*C9)</f>
        <v>21.522600000000001</v>
      </c>
      <c r="E9" s="1"/>
      <c r="F9" s="1"/>
      <c r="G9" s="1"/>
      <c r="H9" s="1"/>
      <c r="I9" s="5"/>
    </row>
    <row r="10" spans="1:16" ht="18.75" x14ac:dyDescent="0.3">
      <c r="A10" s="6"/>
      <c r="B10" s="6"/>
      <c r="C10" s="6"/>
      <c r="D10" s="6">
        <f t="shared" ref="D10:D20" si="0">SUM(B10*C10)</f>
        <v>0</v>
      </c>
      <c r="E10" s="1"/>
      <c r="F10" s="1"/>
      <c r="G10" s="1"/>
      <c r="H10" s="1"/>
      <c r="I10" s="5"/>
    </row>
    <row r="11" spans="1:16" ht="18.75" x14ac:dyDescent="0.3">
      <c r="A11" s="6" t="s">
        <v>2</v>
      </c>
      <c r="B11" s="6">
        <v>10</v>
      </c>
      <c r="C11" s="6">
        <v>3.5871</v>
      </c>
      <c r="D11" s="6">
        <f t="shared" si="0"/>
        <v>35.871000000000002</v>
      </c>
      <c r="E11" s="1"/>
      <c r="F11" s="1"/>
      <c r="G11" s="1"/>
      <c r="H11" s="1"/>
      <c r="I11" s="5"/>
    </row>
    <row r="12" spans="1:16" ht="18.75" x14ac:dyDescent="0.3">
      <c r="A12" s="6"/>
      <c r="B12" s="6"/>
      <c r="C12" s="6"/>
      <c r="D12" s="6">
        <f t="shared" si="0"/>
        <v>0</v>
      </c>
      <c r="E12" s="1"/>
      <c r="F12" s="1"/>
      <c r="G12" s="1"/>
      <c r="H12" s="1"/>
      <c r="I12" s="5"/>
    </row>
    <row r="13" spans="1:16" ht="18.75" x14ac:dyDescent="0.3">
      <c r="A13" s="6" t="s">
        <v>3</v>
      </c>
      <c r="B13" s="6">
        <v>10</v>
      </c>
      <c r="C13" s="6">
        <v>1</v>
      </c>
      <c r="D13" s="6">
        <f t="shared" si="0"/>
        <v>10</v>
      </c>
      <c r="E13" s="1"/>
      <c r="F13" s="1"/>
      <c r="G13" s="1"/>
      <c r="H13" s="1"/>
      <c r="I13" s="5"/>
    </row>
    <row r="14" spans="1:16" ht="18.75" x14ac:dyDescent="0.3">
      <c r="A14" s="6"/>
      <c r="B14" s="6"/>
      <c r="C14" s="6"/>
      <c r="D14" s="6">
        <f t="shared" si="0"/>
        <v>0</v>
      </c>
      <c r="E14" s="1"/>
      <c r="F14" s="1"/>
      <c r="G14" s="1"/>
      <c r="H14" s="1"/>
      <c r="I14" s="5"/>
    </row>
    <row r="15" spans="1:16" ht="18.75" x14ac:dyDescent="0.3">
      <c r="A15" s="6" t="s">
        <v>5</v>
      </c>
      <c r="B15" s="6">
        <v>100</v>
      </c>
      <c r="C15" s="6">
        <v>3.5871</v>
      </c>
      <c r="D15" s="6">
        <f t="shared" si="0"/>
        <v>358.71</v>
      </c>
      <c r="E15" s="1"/>
      <c r="F15" s="1"/>
      <c r="G15" s="1"/>
      <c r="H15" s="1"/>
      <c r="I15" s="5"/>
    </row>
    <row r="16" spans="1:16" ht="18.75" x14ac:dyDescent="0.3">
      <c r="A16" s="6"/>
      <c r="B16" s="6"/>
      <c r="C16" s="6"/>
      <c r="D16" s="6">
        <f t="shared" si="0"/>
        <v>0</v>
      </c>
      <c r="E16" s="1"/>
      <c r="F16" s="1"/>
      <c r="G16" s="1"/>
      <c r="H16" s="1"/>
      <c r="I16" s="5"/>
    </row>
    <row r="17" spans="1:9" ht="27" x14ac:dyDescent="0.3">
      <c r="A17" s="26" t="s">
        <v>8</v>
      </c>
      <c r="B17" s="9" t="s">
        <v>9</v>
      </c>
      <c r="C17" s="9">
        <v>3.5871</v>
      </c>
      <c r="D17" s="9"/>
      <c r="E17" s="1"/>
      <c r="F17" s="1"/>
      <c r="G17" s="1"/>
      <c r="H17" s="1"/>
      <c r="I17" s="5"/>
    </row>
    <row r="18" spans="1:9" ht="18.75" x14ac:dyDescent="0.3">
      <c r="A18" s="6"/>
      <c r="B18" s="6"/>
      <c r="C18" s="6"/>
      <c r="D18" s="6">
        <f t="shared" si="0"/>
        <v>0</v>
      </c>
      <c r="E18" s="1"/>
      <c r="F18" s="1"/>
      <c r="G18" s="1"/>
      <c r="H18" s="1"/>
      <c r="I18" s="5"/>
    </row>
    <row r="19" spans="1:9" ht="18.75" x14ac:dyDescent="0.3">
      <c r="A19" s="6" t="s">
        <v>11</v>
      </c>
      <c r="B19" s="6">
        <v>10</v>
      </c>
      <c r="C19" s="6">
        <v>3.5871</v>
      </c>
      <c r="D19" s="6">
        <f t="shared" si="0"/>
        <v>35.871000000000002</v>
      </c>
      <c r="E19" s="1"/>
      <c r="F19" s="1"/>
      <c r="G19" s="1"/>
      <c r="H19" s="1"/>
      <c r="I19" s="5"/>
    </row>
    <row r="20" spans="1:9" ht="18.75" x14ac:dyDescent="0.3">
      <c r="A20" s="6"/>
      <c r="B20" s="6"/>
      <c r="C20" s="6"/>
      <c r="D20" s="6">
        <f t="shared" si="0"/>
        <v>0</v>
      </c>
      <c r="E20" s="1"/>
      <c r="F20" s="1"/>
      <c r="G20" s="1"/>
      <c r="H20" s="1"/>
      <c r="I20" s="5"/>
    </row>
    <row r="21" spans="1:9" ht="18.75" x14ac:dyDescent="0.3">
      <c r="A21" s="6" t="s">
        <v>10</v>
      </c>
      <c r="B21" s="6">
        <v>35</v>
      </c>
      <c r="C21" s="6">
        <v>3.5871</v>
      </c>
      <c r="D21" s="6">
        <f t="shared" ref="D21:D30" si="1">SUM(B21*C21)</f>
        <v>125.5485</v>
      </c>
      <c r="E21" s="1"/>
      <c r="F21" s="1"/>
      <c r="G21" s="1"/>
      <c r="H21" s="1"/>
      <c r="I21" s="5"/>
    </row>
    <row r="22" spans="1:9" ht="18.75" x14ac:dyDescent="0.3">
      <c r="A22" s="6"/>
      <c r="B22" s="6"/>
      <c r="C22" s="6"/>
      <c r="D22" s="6">
        <f t="shared" si="1"/>
        <v>0</v>
      </c>
      <c r="E22" s="1"/>
      <c r="F22" s="1"/>
      <c r="G22" s="1"/>
      <c r="H22" s="1"/>
      <c r="I22" s="5"/>
    </row>
    <row r="23" spans="1:9" ht="18.75" x14ac:dyDescent="0.3">
      <c r="A23" s="27" t="s">
        <v>12</v>
      </c>
      <c r="B23" s="9" t="s">
        <v>9</v>
      </c>
      <c r="C23" s="9"/>
      <c r="D23" s="9"/>
      <c r="E23" s="1"/>
      <c r="F23" s="1"/>
      <c r="G23" s="1"/>
      <c r="H23" s="1"/>
      <c r="I23" s="5"/>
    </row>
    <row r="24" spans="1:9" ht="18.75" x14ac:dyDescent="0.3">
      <c r="A24" s="6"/>
      <c r="B24" s="6"/>
      <c r="C24" s="6"/>
      <c r="D24" s="6">
        <f t="shared" si="1"/>
        <v>0</v>
      </c>
      <c r="E24" s="1"/>
      <c r="F24" s="1"/>
      <c r="G24" s="1"/>
      <c r="H24" s="1"/>
      <c r="I24" s="5"/>
    </row>
    <row r="25" spans="1:9" ht="37.5" x14ac:dyDescent="0.3">
      <c r="A25" s="8" t="s">
        <v>13</v>
      </c>
      <c r="B25" s="6">
        <v>40</v>
      </c>
      <c r="C25" s="6">
        <v>3.5871</v>
      </c>
      <c r="D25" s="6">
        <f t="shared" si="1"/>
        <v>143.48400000000001</v>
      </c>
      <c r="E25" s="1"/>
      <c r="F25" s="1"/>
      <c r="G25" s="1"/>
      <c r="H25" s="1"/>
      <c r="I25" s="5"/>
    </row>
    <row r="26" spans="1:9" ht="18.75" x14ac:dyDescent="0.3">
      <c r="A26" s="6"/>
      <c r="B26" s="6"/>
      <c r="C26" s="6"/>
      <c r="D26" s="6">
        <f t="shared" si="1"/>
        <v>0</v>
      </c>
      <c r="E26" s="1"/>
      <c r="F26" s="1"/>
      <c r="G26" s="1"/>
      <c r="H26" s="1"/>
      <c r="I26" s="5"/>
    </row>
    <row r="27" spans="1:9" ht="18.75" x14ac:dyDescent="0.3">
      <c r="A27" s="8" t="s">
        <v>14</v>
      </c>
      <c r="B27" s="6">
        <v>10</v>
      </c>
      <c r="C27" s="6">
        <v>3.5871</v>
      </c>
      <c r="D27" s="6">
        <f t="shared" si="1"/>
        <v>35.871000000000002</v>
      </c>
      <c r="E27" s="1"/>
      <c r="F27" s="1"/>
      <c r="G27" s="1"/>
      <c r="H27" s="1"/>
      <c r="I27" s="5"/>
    </row>
    <row r="28" spans="1:9" ht="18.75" x14ac:dyDescent="0.3">
      <c r="A28" s="6"/>
      <c r="B28" s="6"/>
      <c r="C28" s="6"/>
      <c r="D28" s="6">
        <f t="shared" si="1"/>
        <v>0</v>
      </c>
      <c r="E28" s="1"/>
      <c r="F28" s="1"/>
      <c r="G28" s="1"/>
      <c r="H28" s="1"/>
      <c r="I28" s="5"/>
    </row>
    <row r="29" spans="1:9" ht="37.5" x14ac:dyDescent="0.3">
      <c r="A29" s="8" t="s">
        <v>15</v>
      </c>
      <c r="B29" s="6">
        <v>70</v>
      </c>
      <c r="C29" s="6">
        <v>3.5871</v>
      </c>
      <c r="D29" s="6">
        <f t="shared" si="1"/>
        <v>251.09700000000001</v>
      </c>
      <c r="E29" s="1"/>
      <c r="F29" s="1"/>
      <c r="G29" s="1"/>
      <c r="H29" s="1"/>
      <c r="I29" s="5"/>
    </row>
    <row r="30" spans="1:9" ht="18.75" x14ac:dyDescent="0.3">
      <c r="A30" s="6"/>
      <c r="B30" s="6"/>
      <c r="C30" s="6"/>
      <c r="D30" s="6">
        <f t="shared" si="1"/>
        <v>0</v>
      </c>
      <c r="E30" s="1"/>
      <c r="F30" s="1"/>
      <c r="G30" s="1"/>
      <c r="H30" s="1"/>
      <c r="I30" s="5"/>
    </row>
    <row r="31" spans="1:9" ht="18.75" x14ac:dyDescent="0.3">
      <c r="A31" s="28" t="s">
        <v>16</v>
      </c>
      <c r="B31" s="9" t="s">
        <v>9</v>
      </c>
      <c r="C31" s="9">
        <v>3.5871</v>
      </c>
      <c r="D31" s="9"/>
      <c r="E31" s="1"/>
      <c r="F31" s="1"/>
      <c r="G31" s="1"/>
      <c r="H31" s="1"/>
      <c r="I31" s="5"/>
    </row>
    <row r="32" spans="1:9" ht="18.75" x14ac:dyDescent="0.3">
      <c r="A32" s="6"/>
      <c r="B32" s="6"/>
      <c r="C32" s="6"/>
      <c r="D32" s="6"/>
      <c r="E32" s="1"/>
      <c r="F32" s="1"/>
      <c r="G32" s="1"/>
      <c r="H32" s="1"/>
      <c r="I32" s="5"/>
    </row>
    <row r="33" spans="1:11" ht="18.75" x14ac:dyDescent="0.3">
      <c r="A33" s="6" t="s">
        <v>43</v>
      </c>
      <c r="B33" s="6"/>
      <c r="C33" s="6"/>
      <c r="D33" s="30">
        <f>SUM(D8:D31)</f>
        <v>1017.9751</v>
      </c>
      <c r="E33" s="15">
        <f>SUM(D33*E7)</f>
        <v>11187.546349</v>
      </c>
      <c r="F33" s="15">
        <f>SUM(E33*F7)</f>
        <v>335.62639046999999</v>
      </c>
      <c r="G33" s="15">
        <f>SUM(E33:F33)</f>
        <v>11523.172739470001</v>
      </c>
      <c r="H33" s="15">
        <f>SUM(G33*H7)</f>
        <v>1152.3172739470001</v>
      </c>
      <c r="I33" s="5"/>
      <c r="J33" s="25">
        <f>SUM(G33:H33)</f>
        <v>12675.490013417002</v>
      </c>
      <c r="K33" t="s">
        <v>38</v>
      </c>
    </row>
    <row r="34" spans="1:11" ht="18.75" x14ac:dyDescent="0.3">
      <c r="A34" s="10"/>
      <c r="B34" s="10"/>
      <c r="C34" s="10"/>
      <c r="D34" s="31" t="s">
        <v>42</v>
      </c>
      <c r="E34" s="4"/>
      <c r="F34" s="4"/>
      <c r="G34" s="4"/>
      <c r="H34" s="4"/>
      <c r="I34" s="5"/>
      <c r="J34">
        <v>12</v>
      </c>
      <c r="K34" t="s">
        <v>68</v>
      </c>
    </row>
    <row r="35" spans="1:11" x14ac:dyDescent="0.25">
      <c r="A35" s="46" t="s">
        <v>19</v>
      </c>
      <c r="B35" s="46"/>
      <c r="C35" s="46"/>
      <c r="D35" s="46"/>
      <c r="E35" s="47"/>
      <c r="F35" s="47"/>
      <c r="G35" s="47"/>
      <c r="H35" s="48"/>
      <c r="I35" s="5"/>
      <c r="J35">
        <f>SUM(J33/J34)</f>
        <v>1056.2908344514169</v>
      </c>
      <c r="K35" t="s">
        <v>69</v>
      </c>
    </row>
    <row r="36" spans="1:11" x14ac:dyDescent="0.25">
      <c r="A36" s="49" t="s">
        <v>20</v>
      </c>
      <c r="B36" s="46"/>
      <c r="C36" s="46"/>
      <c r="D36" s="46">
        <v>1820</v>
      </c>
      <c r="E36" s="47"/>
      <c r="F36" s="47"/>
      <c r="G36" s="47"/>
      <c r="H36" s="48"/>
      <c r="I36" s="5"/>
      <c r="J36">
        <f>SUM(J35*23%)</f>
        <v>242.94689192382589</v>
      </c>
      <c r="K36" t="s">
        <v>70</v>
      </c>
    </row>
    <row r="37" spans="1:11" x14ac:dyDescent="0.25">
      <c r="A37" s="50" t="s">
        <v>73</v>
      </c>
      <c r="B37" s="1"/>
      <c r="C37" s="1"/>
      <c r="D37" s="1"/>
      <c r="E37" s="1"/>
      <c r="F37" s="1"/>
      <c r="G37" s="1"/>
      <c r="H37" s="1"/>
      <c r="I37" s="5"/>
      <c r="J37">
        <f>SUM(J35-J36)</f>
        <v>813.34394252759103</v>
      </c>
      <c r="K37" t="s">
        <v>71</v>
      </c>
    </row>
    <row r="38" spans="1:11" x14ac:dyDescent="0.25">
      <c r="A38" s="22" t="s">
        <v>23</v>
      </c>
      <c r="B38" s="1"/>
      <c r="C38" s="1"/>
      <c r="D38" s="1"/>
      <c r="E38" s="1"/>
      <c r="F38" s="1"/>
      <c r="G38" s="1"/>
      <c r="H38" s="1"/>
      <c r="I38" s="5"/>
    </row>
    <row r="39" spans="1:11" x14ac:dyDescent="0.25">
      <c r="A39" s="20" t="s">
        <v>24</v>
      </c>
      <c r="B39" s="1"/>
      <c r="C39" s="1"/>
      <c r="D39" s="1"/>
      <c r="E39" s="1"/>
      <c r="F39" s="1"/>
      <c r="G39" s="1"/>
      <c r="H39" s="1"/>
      <c r="I39" s="5"/>
    </row>
    <row r="40" spans="1:11" ht="18.75" x14ac:dyDescent="0.3">
      <c r="A40" s="22" t="s">
        <v>25</v>
      </c>
      <c r="B40" s="32">
        <v>388</v>
      </c>
      <c r="C40" s="23">
        <v>3.5871</v>
      </c>
      <c r="D40" s="24">
        <f>SUM(B40*C40)</f>
        <v>1391.7947999999999</v>
      </c>
      <c r="E40" s="35">
        <f>SUM(D40*E7)</f>
        <v>15295.824852</v>
      </c>
      <c r="F40" s="35">
        <f>SUM(E40*F7)</f>
        <v>458.87474555999995</v>
      </c>
      <c r="G40" s="35">
        <f>SUM(E40:F40)</f>
        <v>15754.69959756</v>
      </c>
      <c r="H40" s="36">
        <f>SUM(G40*H7)</f>
        <v>1575.4699597560002</v>
      </c>
      <c r="I40" s="17"/>
      <c r="J40" s="37">
        <f>SUM(G40:H40)</f>
        <v>17330.169557316</v>
      </c>
      <c r="K40" s="38" t="s">
        <v>38</v>
      </c>
    </row>
    <row r="41" spans="1:11" x14ac:dyDescent="0.25">
      <c r="A41" s="1" t="s">
        <v>44</v>
      </c>
      <c r="B41" s="1"/>
      <c r="C41" s="1"/>
      <c r="D41" s="1" t="s">
        <v>72</v>
      </c>
      <c r="E41" s="1"/>
      <c r="F41" s="1"/>
      <c r="G41" s="1"/>
      <c r="H41" s="16"/>
      <c r="I41" s="17"/>
      <c r="J41" s="18">
        <v>12</v>
      </c>
      <c r="K41" t="s">
        <v>46</v>
      </c>
    </row>
    <row r="42" spans="1:11" x14ac:dyDescent="0.25">
      <c r="A42" s="1"/>
      <c r="B42" s="1"/>
      <c r="C42" s="1"/>
      <c r="D42" s="1"/>
      <c r="E42" s="1"/>
      <c r="F42" s="1"/>
      <c r="G42" s="1"/>
      <c r="H42" s="16"/>
      <c r="I42" s="17"/>
      <c r="J42" s="19"/>
    </row>
    <row r="43" spans="1:11" x14ac:dyDescent="0.25">
      <c r="A43" s="1"/>
      <c r="B43" s="1"/>
      <c r="C43" s="1"/>
      <c r="D43" s="1"/>
      <c r="E43" s="1"/>
      <c r="F43" s="1"/>
      <c r="G43" s="1"/>
      <c r="H43" s="16"/>
      <c r="I43" s="17"/>
      <c r="J43" s="19">
        <f>SUM(J40/J41)</f>
        <v>1444.180796443</v>
      </c>
      <c r="K43" t="s">
        <v>39</v>
      </c>
    </row>
    <row r="44" spans="1:11" x14ac:dyDescent="0.25">
      <c r="A44" s="1"/>
      <c r="B44" s="1"/>
      <c r="C44" s="1"/>
      <c r="D44" s="1"/>
      <c r="E44" s="1"/>
      <c r="F44" s="1"/>
      <c r="G44" s="1"/>
      <c r="H44" s="16"/>
      <c r="I44" s="17"/>
      <c r="J44" s="18"/>
    </row>
    <row r="45" spans="1:11" x14ac:dyDescent="0.25">
      <c r="A45" s="1"/>
      <c r="B45" s="1"/>
      <c r="C45" s="1"/>
      <c r="D45" s="1"/>
      <c r="E45" s="1"/>
      <c r="F45" s="1"/>
      <c r="G45" s="1"/>
      <c r="H45" s="16"/>
      <c r="I45" s="17"/>
      <c r="J45" s="25">
        <v>0.23</v>
      </c>
      <c r="K45" t="s">
        <v>40</v>
      </c>
    </row>
    <row r="46" spans="1:11" ht="15.75" x14ac:dyDescent="0.25">
      <c r="A46" s="33" t="s">
        <v>45</v>
      </c>
      <c r="B46" s="33">
        <v>33.71</v>
      </c>
      <c r="C46" s="33">
        <v>3.5871</v>
      </c>
      <c r="D46" s="34">
        <f>SUM(B46*C46)</f>
        <v>120.92114100000001</v>
      </c>
      <c r="E46" s="1"/>
      <c r="F46" s="20" t="s">
        <v>31</v>
      </c>
      <c r="G46" s="20"/>
      <c r="H46" s="21">
        <f>SUM(J43-J46)</f>
        <v>1112.0192132611101</v>
      </c>
      <c r="I46" s="17"/>
      <c r="J46" s="18">
        <f>SUM(J43*J45)</f>
        <v>332.16158318189002</v>
      </c>
      <c r="K46" t="s">
        <v>41</v>
      </c>
    </row>
  </sheetData>
  <mergeCells count="1">
    <mergeCell ref="A1:P2"/>
  </mergeCells>
  <pageMargins left="0.23622047244094491" right="0.23622047244094491" top="0" bottom="0" header="0" footer="0"/>
  <pageSetup paperSize="8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opLeftCell="A4" workbookViewId="0">
      <selection activeCell="C10" sqref="C10"/>
    </sheetView>
  </sheetViews>
  <sheetFormatPr baseColWidth="10" defaultRowHeight="15" x14ac:dyDescent="0.25"/>
  <cols>
    <col min="1" max="1" width="12.85546875" bestFit="1" customWidth="1"/>
    <col min="2" max="2" width="13.5703125" bestFit="1" customWidth="1"/>
    <col min="3" max="3" width="13.5703125" customWidth="1"/>
    <col min="4" max="4" width="22.140625" bestFit="1" customWidth="1"/>
    <col min="5" max="6" width="14.5703125" bestFit="1" customWidth="1"/>
    <col min="7" max="7" width="15.85546875" bestFit="1" customWidth="1"/>
    <col min="8" max="8" width="20.42578125" bestFit="1" customWidth="1"/>
    <col min="9" max="9" width="12.140625" bestFit="1" customWidth="1"/>
  </cols>
  <sheetData>
    <row r="1" spans="1:10" ht="23.25" x14ac:dyDescent="0.35">
      <c r="A1" s="64" t="s">
        <v>47</v>
      </c>
      <c r="B1" s="64"/>
      <c r="C1" s="64"/>
      <c r="D1" s="64"/>
      <c r="E1" s="64"/>
      <c r="F1" s="64"/>
      <c r="G1" s="64"/>
      <c r="H1" s="64"/>
      <c r="I1" s="64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39" t="s">
        <v>60</v>
      </c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39" t="s">
        <v>61</v>
      </c>
    </row>
    <row r="4" spans="1:10" ht="15.75" x14ac:dyDescent="0.25">
      <c r="A4" s="1" t="s">
        <v>48</v>
      </c>
      <c r="B4" s="1" t="s">
        <v>49</v>
      </c>
      <c r="C4" s="42" t="s">
        <v>63</v>
      </c>
      <c r="D4" s="1" t="s">
        <v>50</v>
      </c>
      <c r="E4" s="1" t="s">
        <v>51</v>
      </c>
      <c r="F4" s="1" t="s">
        <v>51</v>
      </c>
      <c r="G4" s="40" t="s">
        <v>54</v>
      </c>
      <c r="H4" s="1" t="s">
        <v>57</v>
      </c>
      <c r="I4" s="43" t="s">
        <v>59</v>
      </c>
      <c r="J4" s="39" t="s">
        <v>62</v>
      </c>
    </row>
    <row r="5" spans="1:10" ht="15.75" x14ac:dyDescent="0.25">
      <c r="A5" s="1"/>
      <c r="B5" s="1"/>
      <c r="C5" s="42" t="s">
        <v>64</v>
      </c>
      <c r="D5" s="1"/>
      <c r="E5" s="1" t="s">
        <v>52</v>
      </c>
      <c r="F5" s="1" t="s">
        <v>53</v>
      </c>
      <c r="G5" s="40" t="s">
        <v>55</v>
      </c>
      <c r="H5" s="1" t="s">
        <v>58</v>
      </c>
      <c r="I5" s="43"/>
      <c r="J5" s="41">
        <v>12</v>
      </c>
    </row>
    <row r="6" spans="1:10" ht="15.75" x14ac:dyDescent="0.25">
      <c r="A6" s="1"/>
      <c r="B6" s="1"/>
      <c r="C6" s="42" t="s">
        <v>65</v>
      </c>
      <c r="D6" s="1"/>
      <c r="E6" s="1"/>
      <c r="F6" s="1"/>
      <c r="G6" s="40" t="s">
        <v>66</v>
      </c>
      <c r="H6" s="11">
        <v>0.23</v>
      </c>
      <c r="I6" s="43"/>
      <c r="J6" s="39"/>
    </row>
    <row r="7" spans="1:10" ht="15.75" x14ac:dyDescent="0.25">
      <c r="A7" s="1"/>
      <c r="B7" s="1"/>
      <c r="C7" s="42"/>
      <c r="D7" s="1"/>
      <c r="E7" s="1"/>
      <c r="F7" s="1"/>
      <c r="G7" s="1"/>
      <c r="H7" s="1"/>
      <c r="I7" s="43"/>
      <c r="J7" s="39"/>
    </row>
    <row r="8" spans="1:10" ht="15.75" x14ac:dyDescent="0.25">
      <c r="A8" s="1"/>
      <c r="B8" s="1"/>
      <c r="C8" s="42"/>
      <c r="D8" s="1"/>
      <c r="E8" s="1"/>
      <c r="F8" s="1"/>
      <c r="G8" s="1"/>
      <c r="H8" s="1"/>
      <c r="I8" s="43"/>
      <c r="J8" s="39"/>
    </row>
    <row r="9" spans="1:10" ht="15.75" x14ac:dyDescent="0.25">
      <c r="A9" s="1"/>
      <c r="B9" s="1"/>
      <c r="C9" s="42"/>
      <c r="D9" s="1"/>
      <c r="E9" s="1"/>
      <c r="F9" s="1"/>
      <c r="G9" s="1"/>
      <c r="H9" s="1"/>
      <c r="I9" s="43"/>
      <c r="J9" s="39"/>
    </row>
    <row r="10" spans="1:10" ht="18.75" x14ac:dyDescent="0.3">
      <c r="A10" s="1">
        <v>151.66999999999999</v>
      </c>
      <c r="B10" s="1">
        <v>12</v>
      </c>
      <c r="C10" s="45">
        <v>1820</v>
      </c>
      <c r="D10" s="1">
        <v>1707</v>
      </c>
      <c r="E10" s="1"/>
      <c r="F10" s="1"/>
      <c r="G10" s="29" t="s">
        <v>56</v>
      </c>
      <c r="H10" s="1">
        <v>5496.54</v>
      </c>
      <c r="I10" s="43">
        <v>18401.46</v>
      </c>
      <c r="J10" s="44">
        <f>SUM(I10/J5)</f>
        <v>1533.4549999999999</v>
      </c>
    </row>
    <row r="11" spans="1:10" x14ac:dyDescent="0.25">
      <c r="A11" s="1"/>
      <c r="B11" s="1"/>
      <c r="C11" s="42" t="s">
        <v>67</v>
      </c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1">
    <mergeCell ref="A1:I1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topLeftCell="A10" workbookViewId="0">
      <selection activeCell="I23" sqref="I23"/>
    </sheetView>
  </sheetViews>
  <sheetFormatPr baseColWidth="10" defaultRowHeight="15" x14ac:dyDescent="0.25"/>
  <cols>
    <col min="1" max="1" width="48.42578125" bestFit="1" customWidth="1"/>
    <col min="2" max="2" width="15.7109375" customWidth="1"/>
    <col min="3" max="3" width="17.28515625" bestFit="1" customWidth="1"/>
    <col min="4" max="4" width="27.28515625" bestFit="1" customWidth="1"/>
    <col min="9" max="9" width="11.42578125" bestFit="1" customWidth="1"/>
    <col min="10" max="10" width="12.28515625" bestFit="1" customWidth="1"/>
    <col min="11" max="11" width="25" bestFit="1" customWidth="1"/>
  </cols>
  <sheetData>
    <row r="1" spans="1:16" x14ac:dyDescent="0.25">
      <c r="A1" s="63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4" spans="1:16" ht="30" x14ac:dyDescent="0.25">
      <c r="A4" s="1" t="s">
        <v>21</v>
      </c>
      <c r="B4" s="2" t="s">
        <v>75</v>
      </c>
      <c r="C4" s="7" t="s">
        <v>4</v>
      </c>
      <c r="D4" s="1"/>
      <c r="E4" s="1" t="s">
        <v>26</v>
      </c>
      <c r="F4" s="1" t="s">
        <v>32</v>
      </c>
      <c r="G4" s="1" t="s">
        <v>34</v>
      </c>
      <c r="H4" s="1" t="s">
        <v>36</v>
      </c>
      <c r="I4" s="5"/>
    </row>
    <row r="5" spans="1:16" ht="30" x14ac:dyDescent="0.25">
      <c r="A5" s="1"/>
      <c r="B5" s="2" t="s">
        <v>17</v>
      </c>
      <c r="C5" s="1" t="s">
        <v>92</v>
      </c>
      <c r="D5" s="7" t="s">
        <v>7</v>
      </c>
      <c r="E5" s="1" t="s">
        <v>27</v>
      </c>
      <c r="F5" s="1" t="s">
        <v>33</v>
      </c>
      <c r="G5" s="1" t="s">
        <v>35</v>
      </c>
      <c r="H5" s="1" t="s">
        <v>37</v>
      </c>
      <c r="I5" s="5"/>
    </row>
    <row r="6" spans="1:16" x14ac:dyDescent="0.25">
      <c r="A6" s="1"/>
      <c r="B6" s="2" t="s">
        <v>18</v>
      </c>
      <c r="C6" s="1" t="s">
        <v>93</v>
      </c>
      <c r="D6" s="12" t="s">
        <v>22</v>
      </c>
      <c r="E6" s="1" t="s">
        <v>28</v>
      </c>
      <c r="F6" s="1"/>
      <c r="G6" s="1"/>
      <c r="H6" s="1"/>
      <c r="I6" s="5"/>
    </row>
    <row r="7" spans="1:16" x14ac:dyDescent="0.25">
      <c r="A7" s="1"/>
      <c r="B7" s="3"/>
      <c r="C7" s="1" t="s">
        <v>94</v>
      </c>
      <c r="D7" s="1"/>
      <c r="E7" s="7">
        <v>10.99</v>
      </c>
      <c r="F7" s="58">
        <v>0.03</v>
      </c>
      <c r="G7" s="11"/>
      <c r="H7" s="58">
        <v>0.1</v>
      </c>
      <c r="I7" s="13"/>
    </row>
    <row r="8" spans="1:16" ht="45" x14ac:dyDescent="0.25">
      <c r="A8" s="1"/>
      <c r="B8" s="1"/>
      <c r="C8" s="1"/>
      <c r="D8" s="1"/>
      <c r="E8" s="1"/>
      <c r="F8" s="1" t="s">
        <v>29</v>
      </c>
      <c r="G8" s="1"/>
      <c r="H8" s="3" t="s">
        <v>30</v>
      </c>
      <c r="I8" s="14"/>
    </row>
    <row r="9" spans="1:16" ht="56.25" x14ac:dyDescent="0.3">
      <c r="A9" s="8" t="s">
        <v>74</v>
      </c>
      <c r="B9" s="6">
        <v>45</v>
      </c>
      <c r="C9" s="6">
        <v>0.13339999999999999</v>
      </c>
      <c r="D9" s="6">
        <f>SUM(B9*C9)</f>
        <v>6.0029999999999992</v>
      </c>
      <c r="E9" s="1"/>
      <c r="F9" s="1"/>
      <c r="G9" s="1"/>
      <c r="H9" s="1"/>
      <c r="I9" s="5"/>
    </row>
    <row r="10" spans="1:16" ht="18.75" x14ac:dyDescent="0.3">
      <c r="A10" s="6"/>
      <c r="B10" s="6"/>
      <c r="C10" s="6"/>
      <c r="D10" s="6">
        <f t="shared" ref="D10:D30" si="0">SUM(B10*C10)</f>
        <v>0</v>
      </c>
      <c r="E10" s="1"/>
      <c r="F10" s="1"/>
      <c r="G10" s="1"/>
      <c r="H10" s="1"/>
      <c r="I10" s="5"/>
    </row>
    <row r="11" spans="1:16" ht="37.5" x14ac:dyDescent="0.3">
      <c r="A11" s="8" t="s">
        <v>76</v>
      </c>
      <c r="B11" s="6">
        <v>160</v>
      </c>
      <c r="C11" s="6">
        <v>0.13339999999999999</v>
      </c>
      <c r="D11" s="6">
        <f t="shared" si="0"/>
        <v>21.343999999999998</v>
      </c>
      <c r="E11" s="1"/>
      <c r="F11" s="1"/>
      <c r="G11" s="1"/>
      <c r="H11" s="1"/>
      <c r="I11" s="5"/>
    </row>
    <row r="12" spans="1:16" ht="18.75" x14ac:dyDescent="0.3">
      <c r="A12" s="6"/>
      <c r="B12" s="6"/>
      <c r="C12" s="6"/>
      <c r="D12" s="6">
        <f t="shared" si="0"/>
        <v>0</v>
      </c>
      <c r="E12" s="1"/>
      <c r="F12" s="1"/>
      <c r="G12" s="1"/>
      <c r="H12" s="1"/>
      <c r="I12" s="5"/>
    </row>
    <row r="13" spans="1:16" ht="18.75" x14ac:dyDescent="0.3">
      <c r="A13" s="6" t="s">
        <v>77</v>
      </c>
      <c r="B13" s="6">
        <v>40</v>
      </c>
      <c r="C13" s="6">
        <v>0.13339999999999999</v>
      </c>
      <c r="D13" s="6">
        <f t="shared" si="0"/>
        <v>5.3359999999999994</v>
      </c>
      <c r="E13" s="1"/>
      <c r="F13" s="1"/>
      <c r="G13" s="1"/>
      <c r="H13" s="1"/>
      <c r="I13" s="5"/>
    </row>
    <row r="14" spans="1:16" ht="18.75" x14ac:dyDescent="0.3">
      <c r="A14" s="6"/>
      <c r="B14" s="6"/>
      <c r="C14" s="6"/>
      <c r="D14" s="6">
        <f t="shared" si="0"/>
        <v>0</v>
      </c>
      <c r="E14" s="1"/>
      <c r="F14" s="1"/>
      <c r="G14" s="1"/>
      <c r="H14" s="1"/>
      <c r="I14" s="5"/>
    </row>
    <row r="15" spans="1:16" ht="75" x14ac:dyDescent="0.3">
      <c r="A15" s="8" t="s">
        <v>78</v>
      </c>
      <c r="B15" s="6">
        <v>200</v>
      </c>
      <c r="C15" s="6">
        <v>0.13339999999999999</v>
      </c>
      <c r="D15" s="6">
        <f t="shared" si="0"/>
        <v>26.68</v>
      </c>
      <c r="E15" s="1"/>
      <c r="F15" s="1"/>
      <c r="G15" s="1"/>
      <c r="H15" s="1"/>
      <c r="I15" s="5"/>
    </row>
    <row r="16" spans="1:16" ht="18.75" x14ac:dyDescent="0.3">
      <c r="A16" s="6"/>
      <c r="B16" s="6"/>
      <c r="C16" s="6"/>
      <c r="D16" s="6">
        <f t="shared" si="0"/>
        <v>0</v>
      </c>
      <c r="E16" s="1"/>
      <c r="F16" s="1"/>
      <c r="G16" s="1"/>
      <c r="H16" s="1"/>
      <c r="I16" s="5"/>
    </row>
    <row r="17" spans="1:11" ht="27" x14ac:dyDescent="0.3">
      <c r="A17" s="26" t="s">
        <v>79</v>
      </c>
      <c r="B17" s="9">
        <v>40</v>
      </c>
      <c r="C17" s="9">
        <v>0.13339999999999999</v>
      </c>
      <c r="D17" s="9">
        <f>SUM(B17*C17)</f>
        <v>5.3359999999999994</v>
      </c>
      <c r="E17" s="1"/>
      <c r="F17" s="1"/>
      <c r="G17" s="1"/>
      <c r="H17" s="1"/>
      <c r="I17" s="5"/>
    </row>
    <row r="18" spans="1:11" ht="18.75" x14ac:dyDescent="0.3">
      <c r="A18" s="6"/>
      <c r="B18" s="6"/>
      <c r="C18" s="6"/>
      <c r="D18" s="6">
        <f t="shared" si="0"/>
        <v>0</v>
      </c>
      <c r="E18" s="1"/>
      <c r="F18" s="1"/>
      <c r="G18" s="1"/>
      <c r="H18" s="1"/>
      <c r="I18" s="5"/>
      <c r="K18" t="s">
        <v>68</v>
      </c>
    </row>
    <row r="19" spans="1:11" ht="18.75" x14ac:dyDescent="0.3">
      <c r="A19" s="6"/>
      <c r="B19" s="6"/>
      <c r="C19" s="6"/>
      <c r="D19" s="6"/>
      <c r="E19" s="1"/>
      <c r="F19" s="1"/>
      <c r="G19" s="1"/>
      <c r="H19" s="1"/>
      <c r="I19" s="5"/>
      <c r="K19" t="s">
        <v>69</v>
      </c>
    </row>
    <row r="20" spans="1:11" ht="23.25" x14ac:dyDescent="0.35">
      <c r="A20" s="6" t="s">
        <v>80</v>
      </c>
      <c r="B20" s="57">
        <f>SUM(B8:B19)</f>
        <v>485</v>
      </c>
      <c r="C20" s="6">
        <v>0.13339999999999999</v>
      </c>
      <c r="D20" s="56">
        <f>SUM(B20*C20)</f>
        <v>64.698999999999998</v>
      </c>
      <c r="E20" s="56">
        <f>SUM(D20*E7)</f>
        <v>711.04201</v>
      </c>
      <c r="F20" s="56">
        <f>SUM(E20*F7)</f>
        <v>21.3312603</v>
      </c>
      <c r="G20" s="56">
        <f>SUM(E20:F20)</f>
        <v>732.37327030000006</v>
      </c>
      <c r="H20" s="56">
        <f>SUM(G20*H7)</f>
        <v>73.237327030000003</v>
      </c>
      <c r="I20" s="60">
        <f>SUM(G20:H20)</f>
        <v>805.61059733000002</v>
      </c>
      <c r="J20" s="59" t="s">
        <v>91</v>
      </c>
      <c r="K20" t="s">
        <v>70</v>
      </c>
    </row>
    <row r="21" spans="1:11" ht="18.75" x14ac:dyDescent="0.3">
      <c r="A21" s="6" t="s">
        <v>81</v>
      </c>
      <c r="B21" s="6"/>
      <c r="C21" s="6"/>
      <c r="D21" s="6"/>
      <c r="E21" s="1"/>
      <c r="F21" s="1"/>
      <c r="G21" s="1"/>
      <c r="H21" s="1"/>
      <c r="I21" s="5"/>
    </row>
    <row r="22" spans="1:11" ht="18.75" x14ac:dyDescent="0.3">
      <c r="A22" s="6"/>
      <c r="B22" s="6"/>
      <c r="C22" s="6"/>
      <c r="D22" s="6"/>
      <c r="E22" s="1"/>
      <c r="F22" s="1"/>
      <c r="G22" s="1"/>
      <c r="H22" s="1"/>
      <c r="I22" s="5"/>
    </row>
    <row r="23" spans="1:11" ht="18.75" x14ac:dyDescent="0.3">
      <c r="A23" s="61" t="s">
        <v>82</v>
      </c>
      <c r="B23" s="51"/>
      <c r="C23" s="51"/>
      <c r="D23" s="51"/>
      <c r="E23" s="1"/>
      <c r="F23" s="1"/>
      <c r="G23" s="1"/>
      <c r="H23" s="1"/>
      <c r="I23" s="5"/>
    </row>
    <row r="24" spans="1:11" ht="18.75" x14ac:dyDescent="0.3">
      <c r="A24" s="52" t="s">
        <v>83</v>
      </c>
      <c r="B24" s="54" t="s">
        <v>9</v>
      </c>
      <c r="C24" s="52"/>
      <c r="D24" s="52"/>
      <c r="E24" s="1"/>
      <c r="F24" s="1"/>
      <c r="G24" s="1"/>
      <c r="H24" s="1"/>
      <c r="I24" s="5"/>
    </row>
    <row r="25" spans="1:11" ht="37.5" x14ac:dyDescent="0.3">
      <c r="A25" s="53" t="s">
        <v>84</v>
      </c>
      <c r="B25" s="54">
        <v>70</v>
      </c>
      <c r="C25" s="52"/>
      <c r="D25" s="52"/>
      <c r="E25" s="1"/>
      <c r="F25" s="1"/>
      <c r="G25" s="1"/>
      <c r="H25" s="1"/>
      <c r="I25" s="5"/>
    </row>
    <row r="26" spans="1:11" ht="18.75" x14ac:dyDescent="0.3">
      <c r="A26" s="52" t="s">
        <v>85</v>
      </c>
      <c r="B26" s="54" t="s">
        <v>9</v>
      </c>
      <c r="C26" s="6"/>
      <c r="D26" s="6"/>
      <c r="E26" s="1"/>
      <c r="F26" s="1"/>
      <c r="G26" s="1"/>
      <c r="H26" s="1"/>
      <c r="I26" s="5"/>
    </row>
    <row r="27" spans="1:11" ht="18.75" x14ac:dyDescent="0.3">
      <c r="A27" s="53" t="s">
        <v>86</v>
      </c>
      <c r="B27" s="54" t="s">
        <v>9</v>
      </c>
      <c r="C27" s="6"/>
      <c r="D27" s="6"/>
      <c r="E27" s="1"/>
      <c r="F27" s="1"/>
      <c r="G27" s="1"/>
      <c r="H27" s="1"/>
      <c r="I27" s="5"/>
    </row>
    <row r="28" spans="1:11" ht="18.75" x14ac:dyDescent="0.3">
      <c r="A28" s="52" t="s">
        <v>87</v>
      </c>
      <c r="B28" s="54"/>
      <c r="C28" s="52"/>
      <c r="D28" s="6"/>
      <c r="E28" s="1"/>
      <c r="F28" s="1"/>
      <c r="G28" s="1"/>
      <c r="H28" s="1"/>
      <c r="I28" s="5"/>
    </row>
    <row r="29" spans="1:11" ht="56.25" x14ac:dyDescent="0.3">
      <c r="A29" s="53" t="s">
        <v>88</v>
      </c>
      <c r="B29" s="62" t="s">
        <v>9</v>
      </c>
      <c r="C29" s="52"/>
      <c r="D29" s="6"/>
      <c r="E29" s="1"/>
      <c r="F29" s="1"/>
      <c r="G29" s="1"/>
      <c r="H29" s="1"/>
      <c r="I29" s="5"/>
    </row>
    <row r="30" spans="1:11" ht="18.75" x14ac:dyDescent="0.3">
      <c r="A30" s="52"/>
      <c r="B30" s="54"/>
      <c r="C30" s="52"/>
      <c r="D30" s="6">
        <f t="shared" si="0"/>
        <v>0</v>
      </c>
      <c r="E30" s="1"/>
      <c r="F30" s="1"/>
      <c r="G30" s="1"/>
      <c r="H30" s="1"/>
      <c r="I30" s="5"/>
    </row>
    <row r="31" spans="1:11" ht="18.75" x14ac:dyDescent="0.3">
      <c r="A31" s="55" t="s">
        <v>89</v>
      </c>
      <c r="B31" s="62" t="s">
        <v>9</v>
      </c>
      <c r="C31" s="51"/>
      <c r="D31" s="9"/>
      <c r="E31" s="1"/>
      <c r="F31" s="1"/>
      <c r="G31" s="1"/>
      <c r="H31" s="1"/>
      <c r="I31" s="5"/>
    </row>
    <row r="32" spans="1:11" ht="18.75" x14ac:dyDescent="0.3">
      <c r="A32" s="6"/>
      <c r="B32" s="6"/>
      <c r="C32" s="6"/>
      <c r="D32" s="6"/>
      <c r="E32" s="1"/>
      <c r="F32" s="1"/>
      <c r="G32" s="1"/>
      <c r="H32" s="1"/>
      <c r="I32" s="5"/>
    </row>
    <row r="33" spans="1:10" ht="18.75" x14ac:dyDescent="0.3">
      <c r="A33" s="6" t="s">
        <v>90</v>
      </c>
      <c r="B33" s="6"/>
      <c r="C33" s="6"/>
      <c r="D33" s="30"/>
      <c r="E33" s="15"/>
      <c r="F33" s="15"/>
      <c r="G33" s="15"/>
      <c r="H33" s="15"/>
      <c r="I33" s="5"/>
      <c r="J33" s="25"/>
    </row>
    <row r="34" spans="1:10" ht="18.75" x14ac:dyDescent="0.3">
      <c r="A34" s="10"/>
      <c r="B34" s="10"/>
      <c r="C34" s="10"/>
      <c r="D34" s="31"/>
      <c r="E34" s="4"/>
      <c r="F34" s="4"/>
      <c r="G34" s="4"/>
      <c r="H34" s="4"/>
      <c r="I34" s="5"/>
    </row>
    <row r="35" spans="1:10" x14ac:dyDescent="0.25">
      <c r="A35" s="1"/>
      <c r="B35" s="1"/>
      <c r="C35" s="1"/>
      <c r="D35" s="1"/>
      <c r="E35" s="1"/>
      <c r="F35" s="1"/>
      <c r="G35" s="1"/>
      <c r="H35" s="16"/>
      <c r="I35" s="17"/>
      <c r="J35" s="19"/>
    </row>
    <row r="36" spans="1:10" x14ac:dyDescent="0.25">
      <c r="A36" s="1"/>
      <c r="B36" s="1"/>
      <c r="C36" s="1"/>
      <c r="D36" s="1"/>
      <c r="E36" s="1"/>
      <c r="F36" s="1"/>
      <c r="G36" s="1"/>
      <c r="H36" s="16"/>
      <c r="I36" s="17"/>
      <c r="J36" s="19"/>
    </row>
    <row r="37" spans="1:10" x14ac:dyDescent="0.25">
      <c r="A37" s="1"/>
      <c r="B37" s="1"/>
      <c r="C37" s="1"/>
      <c r="D37" s="1"/>
      <c r="E37" s="1"/>
      <c r="F37" s="1"/>
      <c r="G37" s="1"/>
      <c r="H37" s="16"/>
      <c r="I37" s="17"/>
      <c r="J37" s="18"/>
    </row>
    <row r="38" spans="1:10" x14ac:dyDescent="0.25">
      <c r="A38" s="1"/>
      <c r="B38" s="1"/>
      <c r="C38" s="1"/>
      <c r="D38" s="1"/>
      <c r="E38" s="1"/>
      <c r="F38" s="1"/>
      <c r="G38" s="1"/>
      <c r="H38" s="16"/>
      <c r="I38" s="17"/>
      <c r="J38" s="25"/>
    </row>
    <row r="39" spans="1:10" ht="15.75" x14ac:dyDescent="0.25">
      <c r="A39" s="33" t="s">
        <v>45</v>
      </c>
      <c r="B39" s="33">
        <v>33.71</v>
      </c>
      <c r="C39" s="33">
        <v>0.13339999999999999</v>
      </c>
      <c r="D39" s="34">
        <f>SUM(B39*C39)</f>
        <v>4.4969139999999994</v>
      </c>
      <c r="E39" s="1"/>
      <c r="F39" s="20" t="s">
        <v>31</v>
      </c>
      <c r="G39" s="20"/>
      <c r="H39" s="21">
        <f>SUM(J36-J39)</f>
        <v>0</v>
      </c>
      <c r="I39" s="17"/>
      <c r="J39" s="18"/>
    </row>
  </sheetData>
  <mergeCells count="1">
    <mergeCell ref="A1:P2"/>
  </mergeCells>
  <pageMargins left="0.7" right="0.7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etude tache beaujolais</vt:lpstr>
      <vt:lpstr>comparatif firmin</vt:lpstr>
      <vt:lpstr>etude tache en  cote d 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2017-12-11T17:05:49Z</cp:lastPrinted>
  <dcterms:created xsi:type="dcterms:W3CDTF">2017-10-09T12:53:26Z</dcterms:created>
  <dcterms:modified xsi:type="dcterms:W3CDTF">2017-12-13T13:08:44Z</dcterms:modified>
</cp:coreProperties>
</file>