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WW6\vendanges\VENDANGES 2013\"/>
    </mc:Choice>
  </mc:AlternateContent>
  <bookViews>
    <workbookView xWindow="240" yWindow="60" windowWidth="11565" windowHeight="5130" activeTab="1"/>
  </bookViews>
  <sheets>
    <sheet name="Graph1" sheetId="4" r:id="rId1"/>
    <sheet name="Feuil1" sheetId="1" r:id="rId2"/>
    <sheet name="Feuil2" sheetId="2" r:id="rId3"/>
    <sheet name="Feuil3" sheetId="3" r:id="rId4"/>
  </sheets>
  <definedNames>
    <definedName name="CSG">Feuil1!$G$2</definedName>
    <definedName name="EXO">Feuil1!$H$2</definedName>
    <definedName name="MSA">Feuil1!$F$2</definedName>
    <definedName name="SMIC">Feuil1!$C$3</definedName>
  </definedNames>
  <calcPr calcId="152511" refMode="R1C1"/>
</workbook>
</file>

<file path=xl/calcChain.xml><?xml version="1.0" encoding="utf-8"?>
<calcChain xmlns="http://schemas.openxmlformats.org/spreadsheetml/2006/main">
  <c r="C5" i="1" l="1"/>
  <c r="C6" i="1"/>
  <c r="D6" i="1" s="1"/>
  <c r="E6" i="1" s="1"/>
  <c r="C8" i="1"/>
  <c r="C9" i="1"/>
  <c r="D9" i="1" s="1"/>
  <c r="E9" i="1" s="1"/>
  <c r="H9" i="1" s="1"/>
  <c r="C10" i="1"/>
  <c r="C11" i="1"/>
  <c r="C12" i="1"/>
  <c r="C13" i="1"/>
  <c r="C14" i="1"/>
  <c r="C15" i="1"/>
  <c r="C16" i="1"/>
  <c r="C17" i="1"/>
  <c r="C18" i="1"/>
  <c r="C19" i="1"/>
  <c r="C20" i="1"/>
  <c r="C21" i="1"/>
  <c r="D7" i="1"/>
  <c r="E7" i="1" s="1"/>
  <c r="H7" i="1" s="1"/>
  <c r="D8" i="1"/>
  <c r="E8" i="1" s="1"/>
  <c r="D10" i="1"/>
  <c r="E10" i="1" s="1"/>
  <c r="D11" i="1"/>
  <c r="E11" i="1" s="1"/>
  <c r="H11" i="1" s="1"/>
  <c r="D12" i="1"/>
  <c r="E12" i="1" s="1"/>
  <c r="D13" i="1"/>
  <c r="E13" i="1" s="1"/>
  <c r="H13" i="1" s="1"/>
  <c r="D14" i="1"/>
  <c r="E14" i="1" s="1"/>
  <c r="D15" i="1"/>
  <c r="E15" i="1" s="1"/>
  <c r="H15" i="1" s="1"/>
  <c r="D16" i="1"/>
  <c r="E16" i="1" s="1"/>
  <c r="D17" i="1"/>
  <c r="E17" i="1" s="1"/>
  <c r="H17" i="1" s="1"/>
  <c r="D18" i="1"/>
  <c r="D19" i="1"/>
  <c r="E19" i="1" s="1"/>
  <c r="H19" i="1" s="1"/>
  <c r="D20" i="1"/>
  <c r="E20" i="1" s="1"/>
  <c r="D21" i="1"/>
  <c r="E21" i="1" s="1"/>
  <c r="H21" i="1" s="1"/>
  <c r="D4" i="1"/>
  <c r="G7" i="1" l="1"/>
  <c r="F7" i="1"/>
  <c r="I7" i="1" s="1"/>
  <c r="F20" i="1"/>
  <c r="F16" i="1"/>
  <c r="F14" i="1"/>
  <c r="F12" i="1"/>
  <c r="F10" i="1"/>
  <c r="F8" i="1"/>
  <c r="F6" i="1"/>
  <c r="G21" i="1"/>
  <c r="G19" i="1"/>
  <c r="G17" i="1"/>
  <c r="G15" i="1"/>
  <c r="G13" i="1"/>
  <c r="G11" i="1"/>
  <c r="G9" i="1"/>
  <c r="H20" i="1"/>
  <c r="H16" i="1"/>
  <c r="H14" i="1"/>
  <c r="H12" i="1"/>
  <c r="H10" i="1"/>
  <c r="H8" i="1"/>
  <c r="H6" i="1"/>
  <c r="F21" i="1"/>
  <c r="I21" i="1" s="1"/>
  <c r="F19" i="1"/>
  <c r="I19" i="1" s="1"/>
  <c r="F17" i="1"/>
  <c r="I17" i="1" s="1"/>
  <c r="F15" i="1"/>
  <c r="I15" i="1" s="1"/>
  <c r="F13" i="1"/>
  <c r="I13" i="1" s="1"/>
  <c r="F11" i="1"/>
  <c r="I11" i="1" s="1"/>
  <c r="F9" i="1"/>
  <c r="I9" i="1" s="1"/>
  <c r="G20" i="1"/>
  <c r="G16" i="1"/>
  <c r="G14" i="1"/>
  <c r="G12" i="1"/>
  <c r="G10" i="1"/>
  <c r="G8" i="1"/>
  <c r="G6" i="1"/>
  <c r="E4" i="1"/>
  <c r="E18" i="1"/>
  <c r="D5" i="1"/>
  <c r="E5" i="1" s="1"/>
  <c r="I8" i="1" l="1"/>
  <c r="I12" i="1"/>
  <c r="J12" i="1" s="1"/>
  <c r="I16" i="1"/>
  <c r="J16" i="1" s="1"/>
  <c r="I6" i="1"/>
  <c r="J6" i="1" s="1"/>
  <c r="I10" i="1"/>
  <c r="I14" i="1"/>
  <c r="I20" i="1"/>
  <c r="J20" i="1" s="1"/>
  <c r="G18" i="1"/>
  <c r="H18" i="1"/>
  <c r="F18" i="1"/>
  <c r="H5" i="1"/>
  <c r="F5" i="1"/>
  <c r="G5" i="1"/>
  <c r="J7" i="1"/>
  <c r="J9" i="1"/>
  <c r="J11" i="1"/>
  <c r="J13" i="1"/>
  <c r="J15" i="1"/>
  <c r="J17" i="1"/>
  <c r="J19" i="1"/>
  <c r="J21" i="1"/>
  <c r="J8" i="1"/>
  <c r="J10" i="1"/>
  <c r="J14" i="1"/>
  <c r="H4" i="1"/>
  <c r="I5" i="1" l="1"/>
  <c r="I18" i="1"/>
  <c r="J18" i="1" s="1"/>
  <c r="J5" i="1"/>
  <c r="F4" i="1"/>
  <c r="I4" i="1" s="1"/>
  <c r="G4" i="1"/>
  <c r="J4" i="1" l="1"/>
</calcChain>
</file>

<file path=xl/sharedStrings.xml><?xml version="1.0" encoding="utf-8"?>
<sst xmlns="http://schemas.openxmlformats.org/spreadsheetml/2006/main" count="24" uniqueCount="24">
  <si>
    <t xml:space="preserve">HEURES </t>
  </si>
  <si>
    <t>BRUT</t>
  </si>
  <si>
    <t>BRUT + 10%</t>
  </si>
  <si>
    <t>NET IMP</t>
  </si>
  <si>
    <t>NET A PAYER</t>
  </si>
  <si>
    <t>1 heure</t>
  </si>
  <si>
    <t>1/2 journée</t>
  </si>
  <si>
    <t>1 jour</t>
  </si>
  <si>
    <t>1 jour 1/2</t>
  </si>
  <si>
    <t>2 jours</t>
  </si>
  <si>
    <t>2jours1/2</t>
  </si>
  <si>
    <t>3 jours</t>
  </si>
  <si>
    <t>3 jours  1/2</t>
  </si>
  <si>
    <t>4 jours</t>
  </si>
  <si>
    <t>4 jours 1/2</t>
  </si>
  <si>
    <t>5 jours</t>
  </si>
  <si>
    <t>5 jours 1/2</t>
  </si>
  <si>
    <t>6 jours</t>
  </si>
  <si>
    <t>6 jours 1/2</t>
  </si>
  <si>
    <t>7 jours</t>
  </si>
  <si>
    <t>7 jours 1/2</t>
  </si>
  <si>
    <t>8 jours</t>
  </si>
  <si>
    <t>8 jours 1/2</t>
  </si>
  <si>
    <t>CP 0.10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</si>
</sst>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_-* #,##0.000\ _F_-;\-* #,##0.000\ _F_-;_-* &quot;-&quot;??\ _F_-;_-@_-"/>
    <numFmt numFmtId="166" formatCode="0.000"/>
    <numFmt numFmtId="167" formatCode="0.00000"/>
    <numFmt numFmtId="168" formatCode="0.00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  <font>
      <sz val="14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1"/>
    <xf numFmtId="0" fontId="2" fillId="0" borderId="0" xfId="1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165" fontId="3" fillId="0" borderId="0" xfId="2" applyNumberFormat="1" applyFont="1" applyFill="1" applyAlignment="1">
      <alignment horizontal="center"/>
    </xf>
    <xf numFmtId="0" fontId="4" fillId="0" borderId="0" xfId="0" applyFont="1"/>
    <xf numFmtId="0" fontId="2" fillId="0" borderId="1" xfId="1" applyFont="1" applyFill="1" applyBorder="1"/>
    <xf numFmtId="2" fontId="3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2" fontId="5" fillId="0" borderId="8" xfId="1" applyNumberFormat="1" applyFont="1" applyFill="1" applyBorder="1" applyAlignment="1">
      <alignment horizontal="center"/>
    </xf>
    <xf numFmtId="0" fontId="2" fillId="0" borderId="2" xfId="1" applyFont="1" applyFill="1" applyBorder="1"/>
    <xf numFmtId="0" fontId="2" fillId="0" borderId="3" xfId="1" applyFont="1" applyFill="1" applyBorder="1"/>
    <xf numFmtId="2" fontId="3" fillId="0" borderId="4" xfId="1" applyNumberFormat="1" applyFont="1" applyFill="1" applyBorder="1"/>
    <xf numFmtId="2" fontId="2" fillId="0" borderId="4" xfId="1" applyNumberFormat="1" applyFont="1" applyFill="1" applyBorder="1"/>
    <xf numFmtId="166" fontId="2" fillId="0" borderId="4" xfId="1" applyNumberFormat="1" applyFont="1" applyFill="1" applyBorder="1"/>
    <xf numFmtId="0" fontId="2" fillId="0" borderId="4" xfId="1" applyFont="1" applyFill="1" applyBorder="1"/>
    <xf numFmtId="2" fontId="2" fillId="0" borderId="5" xfId="1" applyNumberFormat="1" applyFont="1" applyFill="1" applyBorder="1"/>
    <xf numFmtId="0" fontId="6" fillId="0" borderId="4" xfId="1" applyFont="1" applyFill="1" applyBorder="1"/>
    <xf numFmtId="2" fontId="6" fillId="0" borderId="4" xfId="1" applyNumberFormat="1" applyFont="1" applyFill="1" applyBorder="1"/>
    <xf numFmtId="0" fontId="5" fillId="0" borderId="0" xfId="1" applyFont="1" applyFill="1"/>
    <xf numFmtId="0" fontId="2" fillId="0" borderId="0" xfId="1" applyFont="1"/>
    <xf numFmtId="0" fontId="2" fillId="0" borderId="4" xfId="1" applyFont="1" applyBorder="1"/>
    <xf numFmtId="0" fontId="6" fillId="0" borderId="4" xfId="1" applyFont="1" applyBorder="1"/>
    <xf numFmtId="2" fontId="2" fillId="0" borderId="0" xfId="1" applyNumberFormat="1" applyFont="1"/>
    <xf numFmtId="2" fontId="2" fillId="0" borderId="4" xfId="1" applyNumberFormat="1" applyFont="1" applyBorder="1"/>
    <xf numFmtId="0" fontId="7" fillId="0" borderId="6" xfId="1" applyFont="1" applyFill="1" applyBorder="1"/>
    <xf numFmtId="2" fontId="7" fillId="0" borderId="7" xfId="1" applyNumberFormat="1" applyFont="1" applyFill="1" applyBorder="1" applyAlignment="1">
      <alignment horizontal="center"/>
    </xf>
    <xf numFmtId="168" fontId="8" fillId="0" borderId="7" xfId="1" applyNumberFormat="1" applyFont="1" applyFill="1" applyBorder="1" applyAlignment="1">
      <alignment horizontal="center"/>
    </xf>
    <xf numFmtId="167" fontId="8" fillId="0" borderId="7" xfId="1" applyNumberFormat="1" applyFont="1" applyFill="1" applyBorder="1" applyAlignment="1">
      <alignment horizontal="center"/>
    </xf>
    <xf numFmtId="2" fontId="6" fillId="2" borderId="4" xfId="1" applyNumberFormat="1" applyFont="1" applyFill="1" applyBorder="1"/>
    <xf numFmtId="2" fontId="2" fillId="2" borderId="4" xfId="1" applyNumberFormat="1" applyFont="1" applyFill="1" applyBorder="1"/>
    <xf numFmtId="2" fontId="2" fillId="2" borderId="0" xfId="1" applyNumberFormat="1" applyFont="1" applyFill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2396048"/>
        <c:axId val="372397224"/>
      </c:barChart>
      <c:catAx>
        <c:axId val="372396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2397224"/>
        <c:crosses val="autoZero"/>
        <c:auto val="1"/>
        <c:lblAlgn val="ctr"/>
        <c:lblOffset val="100"/>
        <c:noMultiLvlLbl val="0"/>
      </c:catAx>
      <c:valAx>
        <c:axId val="372397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23960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6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7785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G3" sqref="G3"/>
    </sheetView>
  </sheetViews>
  <sheetFormatPr baseColWidth="10" defaultRowHeight="15" x14ac:dyDescent="0.25"/>
  <cols>
    <col min="1" max="1" width="14.85546875" bestFit="1" customWidth="1"/>
    <col min="2" max="2" width="8" bestFit="1" customWidth="1"/>
    <col min="3" max="3" width="11" customWidth="1"/>
    <col min="4" max="4" width="11.28515625" bestFit="1" customWidth="1"/>
    <col min="5" max="5" width="10.5703125" bestFit="1" customWidth="1"/>
    <col min="6" max="6" width="9.85546875" bestFit="1" customWidth="1"/>
    <col min="7" max="7" width="8.28515625" bestFit="1" customWidth="1"/>
    <col min="8" max="8" width="9.140625" bestFit="1" customWidth="1"/>
    <col min="9" max="9" width="12.5703125" bestFit="1" customWidth="1"/>
    <col min="10" max="10" width="20.28515625" customWidth="1"/>
  </cols>
  <sheetData>
    <row r="1" spans="1:12" s="6" customFormat="1" ht="19.5" thickBot="1" x14ac:dyDescent="0.35">
      <c r="A1" s="2"/>
      <c r="B1" s="3"/>
      <c r="C1" s="3"/>
      <c r="D1" s="4"/>
      <c r="E1" s="3"/>
      <c r="F1" s="5"/>
      <c r="G1" s="4"/>
      <c r="H1" s="4"/>
      <c r="I1" s="3"/>
      <c r="K1" s="3"/>
      <c r="L1" s="2"/>
    </row>
    <row r="2" spans="1:12" s="6" customFormat="1" ht="18.75" x14ac:dyDescent="0.3">
      <c r="A2" s="7"/>
      <c r="B2" s="26" t="s">
        <v>0</v>
      </c>
      <c r="C2" s="8" t="s">
        <v>1</v>
      </c>
      <c r="D2" s="8" t="s">
        <v>23</v>
      </c>
      <c r="E2" s="27" t="s">
        <v>2</v>
      </c>
      <c r="F2" s="28">
        <v>0.19419</v>
      </c>
      <c r="G2" s="29">
        <v>2.862E-2</v>
      </c>
      <c r="H2" s="29">
        <v>-7.5999999999999998E-2</v>
      </c>
      <c r="I2" s="9" t="s">
        <v>3</v>
      </c>
      <c r="J2" s="10" t="s">
        <v>4</v>
      </c>
      <c r="K2" s="2"/>
      <c r="L2" s="2"/>
    </row>
    <row r="3" spans="1:12" s="6" customFormat="1" ht="18.75" x14ac:dyDescent="0.3">
      <c r="A3" s="11"/>
      <c r="B3" s="12"/>
      <c r="C3" s="13">
        <v>9.43</v>
      </c>
      <c r="D3" s="14"/>
      <c r="E3" s="14"/>
      <c r="F3" s="15"/>
      <c r="G3" s="15"/>
      <c r="H3" s="15"/>
      <c r="I3" s="16"/>
      <c r="J3" s="17"/>
      <c r="K3" s="2"/>
      <c r="L3" s="2"/>
    </row>
    <row r="4" spans="1:12" s="6" customFormat="1" ht="18.75" x14ac:dyDescent="0.3">
      <c r="A4" s="16" t="s">
        <v>5</v>
      </c>
      <c r="B4" s="18">
        <v>1</v>
      </c>
      <c r="C4" s="19">
        <v>9.43</v>
      </c>
      <c r="D4" s="19">
        <f>+C4*10%</f>
        <v>0.94300000000000006</v>
      </c>
      <c r="E4" s="19">
        <f>SUM(C4+D4)</f>
        <v>10.372999999999999</v>
      </c>
      <c r="F4" s="19">
        <f t="shared" ref="F4:F21" si="0">+E4*MSA</f>
        <v>2.0143328700000001</v>
      </c>
      <c r="G4" s="19">
        <f t="shared" ref="G4:G21" si="1">+E4*CSG</f>
        <v>0.29687525999999997</v>
      </c>
      <c r="H4" s="19">
        <f t="shared" ref="H4:H21" si="2">+E4*EXO</f>
        <v>-0.78834799999999994</v>
      </c>
      <c r="I4" s="19">
        <f>+E4-F4-H4</f>
        <v>9.147015129999998</v>
      </c>
      <c r="J4" s="30">
        <f>+I4-G4</f>
        <v>8.8501398699999978</v>
      </c>
      <c r="K4" s="2"/>
      <c r="L4" s="2"/>
    </row>
    <row r="5" spans="1:12" s="6" customFormat="1" ht="18.75" x14ac:dyDescent="0.3">
      <c r="A5" s="16" t="s">
        <v>6</v>
      </c>
      <c r="B5" s="18">
        <v>4</v>
      </c>
      <c r="C5" s="19">
        <f t="shared" ref="C5:C21" si="3">+SMIC*B5</f>
        <v>37.72</v>
      </c>
      <c r="D5" s="19">
        <f t="shared" ref="D5:D21" si="4">+C5*10%</f>
        <v>3.7720000000000002</v>
      </c>
      <c r="E5" s="19">
        <f t="shared" ref="E5:E21" si="5">+C5+D5</f>
        <v>41.491999999999997</v>
      </c>
      <c r="F5" s="19">
        <f t="shared" si="0"/>
        <v>8.0573314800000002</v>
      </c>
      <c r="G5" s="19">
        <f t="shared" si="1"/>
        <v>1.1875010399999999</v>
      </c>
      <c r="H5" s="19">
        <f t="shared" si="2"/>
        <v>-3.1533919999999998</v>
      </c>
      <c r="I5" s="19">
        <f t="shared" ref="I5:I21" si="6">+E5-F5-H5</f>
        <v>36.588060519999992</v>
      </c>
      <c r="J5" s="30">
        <f t="shared" ref="J5:J21" si="7">+I5-G5</f>
        <v>35.400559479999991</v>
      </c>
      <c r="K5" s="2"/>
      <c r="L5" s="2"/>
    </row>
    <row r="6" spans="1:12" s="6" customFormat="1" ht="18.75" x14ac:dyDescent="0.3">
      <c r="A6" s="16" t="s">
        <v>7</v>
      </c>
      <c r="B6" s="18">
        <v>8</v>
      </c>
      <c r="C6" s="19">
        <f t="shared" si="3"/>
        <v>75.44</v>
      </c>
      <c r="D6" s="19">
        <f t="shared" si="4"/>
        <v>7.5440000000000005</v>
      </c>
      <c r="E6" s="19">
        <f t="shared" si="5"/>
        <v>82.983999999999995</v>
      </c>
      <c r="F6" s="19">
        <f t="shared" si="0"/>
        <v>16.11466296</v>
      </c>
      <c r="G6" s="19">
        <f t="shared" si="1"/>
        <v>2.3750020799999998</v>
      </c>
      <c r="H6" s="19">
        <f t="shared" si="2"/>
        <v>-6.3067839999999995</v>
      </c>
      <c r="I6" s="19">
        <f t="shared" si="6"/>
        <v>73.176121039999984</v>
      </c>
      <c r="J6" s="30">
        <f t="shared" si="7"/>
        <v>70.801118959999982</v>
      </c>
      <c r="K6" s="2"/>
      <c r="L6" s="2"/>
    </row>
    <row r="7" spans="1:12" s="6" customFormat="1" ht="18.75" x14ac:dyDescent="0.3">
      <c r="A7" s="16" t="s">
        <v>8</v>
      </c>
      <c r="B7" s="18">
        <v>12</v>
      </c>
      <c r="C7" s="19">
        <v>105.84</v>
      </c>
      <c r="D7" s="19">
        <f t="shared" si="4"/>
        <v>10.584000000000001</v>
      </c>
      <c r="E7" s="19">
        <f t="shared" si="5"/>
        <v>116.42400000000001</v>
      </c>
      <c r="F7" s="19">
        <f t="shared" si="0"/>
        <v>22.60837656</v>
      </c>
      <c r="G7" s="19">
        <f t="shared" si="1"/>
        <v>3.3320548800000003</v>
      </c>
      <c r="H7" s="19">
        <f t="shared" si="2"/>
        <v>-8.8482240000000001</v>
      </c>
      <c r="I7" s="19">
        <f t="shared" si="6"/>
        <v>102.66384744000001</v>
      </c>
      <c r="J7" s="30">
        <f t="shared" si="7"/>
        <v>99.331792560000011</v>
      </c>
      <c r="K7" s="2"/>
      <c r="L7" s="2"/>
    </row>
    <row r="8" spans="1:12" s="6" customFormat="1" ht="18.75" x14ac:dyDescent="0.3">
      <c r="A8" s="16" t="s">
        <v>9</v>
      </c>
      <c r="B8" s="18">
        <v>16</v>
      </c>
      <c r="C8" s="19">
        <f t="shared" si="3"/>
        <v>150.88</v>
      </c>
      <c r="D8" s="19">
        <f t="shared" si="4"/>
        <v>15.088000000000001</v>
      </c>
      <c r="E8" s="19">
        <f t="shared" si="5"/>
        <v>165.96799999999999</v>
      </c>
      <c r="F8" s="19">
        <f t="shared" si="0"/>
        <v>32.229325920000001</v>
      </c>
      <c r="G8" s="19">
        <f t="shared" si="1"/>
        <v>4.7500041599999996</v>
      </c>
      <c r="H8" s="19">
        <f t="shared" si="2"/>
        <v>-12.613567999999999</v>
      </c>
      <c r="I8" s="19">
        <f t="shared" si="6"/>
        <v>146.35224207999997</v>
      </c>
      <c r="J8" s="30">
        <f t="shared" si="7"/>
        <v>141.60223791999996</v>
      </c>
      <c r="K8" s="2"/>
      <c r="L8" s="2"/>
    </row>
    <row r="9" spans="1:12" s="6" customFormat="1" ht="18.75" x14ac:dyDescent="0.3">
      <c r="A9" s="16" t="s">
        <v>10</v>
      </c>
      <c r="B9" s="18">
        <v>20</v>
      </c>
      <c r="C9" s="19">
        <f t="shared" si="3"/>
        <v>188.6</v>
      </c>
      <c r="D9" s="19">
        <f t="shared" si="4"/>
        <v>18.86</v>
      </c>
      <c r="E9" s="19">
        <f t="shared" si="5"/>
        <v>207.45999999999998</v>
      </c>
      <c r="F9" s="19">
        <f t="shared" si="0"/>
        <v>40.286657399999996</v>
      </c>
      <c r="G9" s="19">
        <f t="shared" si="1"/>
        <v>5.9375051999999995</v>
      </c>
      <c r="H9" s="19">
        <f t="shared" si="2"/>
        <v>-15.766959999999997</v>
      </c>
      <c r="I9" s="19">
        <f t="shared" si="6"/>
        <v>182.9403026</v>
      </c>
      <c r="J9" s="30">
        <f t="shared" si="7"/>
        <v>177.00279739999999</v>
      </c>
      <c r="K9" s="2"/>
      <c r="L9" s="2"/>
    </row>
    <row r="10" spans="1:12" s="6" customFormat="1" ht="18.75" x14ac:dyDescent="0.3">
      <c r="A10" s="16" t="s">
        <v>11</v>
      </c>
      <c r="B10" s="18">
        <v>24</v>
      </c>
      <c r="C10" s="19">
        <f t="shared" si="3"/>
        <v>226.32</v>
      </c>
      <c r="D10" s="19">
        <f t="shared" si="4"/>
        <v>22.632000000000001</v>
      </c>
      <c r="E10" s="19">
        <f t="shared" si="5"/>
        <v>248.952</v>
      </c>
      <c r="F10" s="19">
        <f t="shared" si="0"/>
        <v>48.343988879999998</v>
      </c>
      <c r="G10" s="19">
        <f t="shared" si="1"/>
        <v>7.1250062400000003</v>
      </c>
      <c r="H10" s="19">
        <f t="shared" si="2"/>
        <v>-18.920351999999998</v>
      </c>
      <c r="I10" s="19">
        <f t="shared" si="6"/>
        <v>219.52836312000002</v>
      </c>
      <c r="J10" s="30">
        <f t="shared" si="7"/>
        <v>212.40335688000002</v>
      </c>
      <c r="K10" s="2"/>
      <c r="L10" s="2"/>
    </row>
    <row r="11" spans="1:12" s="6" customFormat="1" ht="18.75" x14ac:dyDescent="0.3">
      <c r="A11" s="16" t="s">
        <v>12</v>
      </c>
      <c r="B11" s="18">
        <v>28</v>
      </c>
      <c r="C11" s="19">
        <f t="shared" si="3"/>
        <v>264.03999999999996</v>
      </c>
      <c r="D11" s="19">
        <f t="shared" si="4"/>
        <v>26.403999999999996</v>
      </c>
      <c r="E11" s="19">
        <f t="shared" si="5"/>
        <v>290.44399999999996</v>
      </c>
      <c r="F11" s="19">
        <f t="shared" si="0"/>
        <v>56.401320359999993</v>
      </c>
      <c r="G11" s="19">
        <f t="shared" si="1"/>
        <v>8.3125072799999984</v>
      </c>
      <c r="H11" s="19">
        <f t="shared" si="2"/>
        <v>-22.073743999999998</v>
      </c>
      <c r="I11" s="19">
        <f t="shared" si="6"/>
        <v>256.11642363999994</v>
      </c>
      <c r="J11" s="30">
        <f t="shared" si="7"/>
        <v>247.80391635999993</v>
      </c>
      <c r="K11" s="20"/>
      <c r="L11" s="20"/>
    </row>
    <row r="12" spans="1:12" s="6" customFormat="1" ht="18.75" x14ac:dyDescent="0.3">
      <c r="A12" s="16" t="s">
        <v>13</v>
      </c>
      <c r="B12" s="18">
        <v>32</v>
      </c>
      <c r="C12" s="19">
        <f t="shared" si="3"/>
        <v>301.76</v>
      </c>
      <c r="D12" s="19">
        <f t="shared" si="4"/>
        <v>30.176000000000002</v>
      </c>
      <c r="E12" s="19">
        <f t="shared" si="5"/>
        <v>331.93599999999998</v>
      </c>
      <c r="F12" s="19">
        <f t="shared" si="0"/>
        <v>64.458651840000002</v>
      </c>
      <c r="G12" s="19">
        <f t="shared" si="1"/>
        <v>9.5000083199999992</v>
      </c>
      <c r="H12" s="19">
        <f t="shared" si="2"/>
        <v>-25.227135999999998</v>
      </c>
      <c r="I12" s="19">
        <f t="shared" si="6"/>
        <v>292.70448415999994</v>
      </c>
      <c r="J12" s="30">
        <f t="shared" si="7"/>
        <v>283.20447583999993</v>
      </c>
      <c r="K12" s="20"/>
      <c r="L12" s="20"/>
    </row>
    <row r="13" spans="1:12" s="6" customFormat="1" ht="18.75" x14ac:dyDescent="0.3">
      <c r="A13" s="16" t="s">
        <v>14</v>
      </c>
      <c r="B13" s="18">
        <v>36</v>
      </c>
      <c r="C13" s="19">
        <f t="shared" si="3"/>
        <v>339.48</v>
      </c>
      <c r="D13" s="19">
        <f t="shared" si="4"/>
        <v>33.948</v>
      </c>
      <c r="E13" s="19">
        <f t="shared" si="5"/>
        <v>373.428</v>
      </c>
      <c r="F13" s="19">
        <f t="shared" si="0"/>
        <v>72.515983320000004</v>
      </c>
      <c r="G13" s="19">
        <f t="shared" si="1"/>
        <v>10.68750936</v>
      </c>
      <c r="H13" s="19">
        <f t="shared" si="2"/>
        <v>-28.380527999999998</v>
      </c>
      <c r="I13" s="19">
        <f t="shared" si="6"/>
        <v>329.29254467999999</v>
      </c>
      <c r="J13" s="30">
        <f t="shared" si="7"/>
        <v>318.60503532000001</v>
      </c>
      <c r="K13" s="2"/>
      <c r="L13" s="2"/>
    </row>
    <row r="14" spans="1:12" s="6" customFormat="1" ht="18.75" x14ac:dyDescent="0.3">
      <c r="A14" s="16" t="s">
        <v>15</v>
      </c>
      <c r="B14" s="18">
        <v>40</v>
      </c>
      <c r="C14" s="19">
        <f t="shared" si="3"/>
        <v>377.2</v>
      </c>
      <c r="D14" s="19">
        <f t="shared" si="4"/>
        <v>37.72</v>
      </c>
      <c r="E14" s="19">
        <f t="shared" si="5"/>
        <v>414.91999999999996</v>
      </c>
      <c r="F14" s="19">
        <f t="shared" si="0"/>
        <v>80.573314799999991</v>
      </c>
      <c r="G14" s="19">
        <f t="shared" si="1"/>
        <v>11.875010399999999</v>
      </c>
      <c r="H14" s="19">
        <f t="shared" si="2"/>
        <v>-31.533919999999995</v>
      </c>
      <c r="I14" s="19">
        <f t="shared" si="6"/>
        <v>365.88060519999999</v>
      </c>
      <c r="J14" s="30">
        <f t="shared" si="7"/>
        <v>354.00559479999998</v>
      </c>
      <c r="K14" s="2"/>
      <c r="L14" s="2"/>
    </row>
    <row r="15" spans="1:12" s="6" customFormat="1" ht="18.75" x14ac:dyDescent="0.3">
      <c r="A15" s="16" t="s">
        <v>16</v>
      </c>
      <c r="B15" s="18">
        <v>44</v>
      </c>
      <c r="C15" s="19">
        <f t="shared" si="3"/>
        <v>414.91999999999996</v>
      </c>
      <c r="D15" s="19">
        <f t="shared" si="4"/>
        <v>41.491999999999997</v>
      </c>
      <c r="E15" s="19">
        <f t="shared" si="5"/>
        <v>456.41199999999998</v>
      </c>
      <c r="F15" s="19">
        <f t="shared" si="0"/>
        <v>88.630646279999993</v>
      </c>
      <c r="G15" s="19">
        <f t="shared" si="1"/>
        <v>13.06251144</v>
      </c>
      <c r="H15" s="19">
        <f t="shared" si="2"/>
        <v>-34.687311999999999</v>
      </c>
      <c r="I15" s="19">
        <f t="shared" si="6"/>
        <v>402.46866571999999</v>
      </c>
      <c r="J15" s="30">
        <f t="shared" si="7"/>
        <v>389.40615428000001</v>
      </c>
      <c r="K15" s="2"/>
      <c r="L15" s="2"/>
    </row>
    <row r="16" spans="1:12" s="6" customFormat="1" ht="18.75" x14ac:dyDescent="0.3">
      <c r="A16" s="16" t="s">
        <v>17</v>
      </c>
      <c r="B16" s="18">
        <v>48</v>
      </c>
      <c r="C16" s="19">
        <f t="shared" si="3"/>
        <v>452.64</v>
      </c>
      <c r="D16" s="19">
        <f t="shared" si="4"/>
        <v>45.264000000000003</v>
      </c>
      <c r="E16" s="19">
        <f t="shared" si="5"/>
        <v>497.904</v>
      </c>
      <c r="F16" s="19">
        <f t="shared" si="0"/>
        <v>96.687977759999995</v>
      </c>
      <c r="G16" s="19">
        <f t="shared" si="1"/>
        <v>14.250012480000001</v>
      </c>
      <c r="H16" s="19">
        <f t="shared" si="2"/>
        <v>-37.840703999999995</v>
      </c>
      <c r="I16" s="19">
        <f t="shared" si="6"/>
        <v>439.05672624000005</v>
      </c>
      <c r="J16" s="30">
        <f t="shared" si="7"/>
        <v>424.80671376000004</v>
      </c>
      <c r="K16" s="2"/>
      <c r="L16" s="2"/>
    </row>
    <row r="17" spans="1:11" s="6" customFormat="1" ht="18.75" x14ac:dyDescent="0.3">
      <c r="A17" s="16" t="s">
        <v>18</v>
      </c>
      <c r="B17" s="18">
        <v>52</v>
      </c>
      <c r="C17" s="19">
        <f t="shared" si="3"/>
        <v>490.36</v>
      </c>
      <c r="D17" s="19">
        <f t="shared" si="4"/>
        <v>49.036000000000001</v>
      </c>
      <c r="E17" s="19">
        <f t="shared" si="5"/>
        <v>539.39599999999996</v>
      </c>
      <c r="F17" s="19">
        <f t="shared" si="0"/>
        <v>104.74530924</v>
      </c>
      <c r="G17" s="19">
        <f t="shared" si="1"/>
        <v>15.437513519999998</v>
      </c>
      <c r="H17" s="19">
        <f t="shared" si="2"/>
        <v>-40.994095999999999</v>
      </c>
      <c r="I17" s="19">
        <f t="shared" si="6"/>
        <v>475.64478675999999</v>
      </c>
      <c r="J17" s="30">
        <f t="shared" si="7"/>
        <v>460.20727324000001</v>
      </c>
      <c r="K17" s="2"/>
    </row>
    <row r="18" spans="1:11" s="6" customFormat="1" ht="18.75" x14ac:dyDescent="0.3">
      <c r="A18" s="22" t="s">
        <v>19</v>
      </c>
      <c r="B18" s="18">
        <v>56</v>
      </c>
      <c r="C18" s="19">
        <f t="shared" si="3"/>
        <v>528.07999999999993</v>
      </c>
      <c r="D18" s="19">
        <f t="shared" si="4"/>
        <v>52.807999999999993</v>
      </c>
      <c r="E18" s="19">
        <f t="shared" si="5"/>
        <v>580.88799999999992</v>
      </c>
      <c r="F18" s="19">
        <f t="shared" si="0"/>
        <v>112.80264071999999</v>
      </c>
      <c r="G18" s="19">
        <f t="shared" si="1"/>
        <v>16.625014559999997</v>
      </c>
      <c r="H18" s="19">
        <f t="shared" si="2"/>
        <v>-44.147487999999996</v>
      </c>
      <c r="I18" s="19">
        <f t="shared" si="6"/>
        <v>512.23284727999987</v>
      </c>
      <c r="J18" s="30">
        <f t="shared" si="7"/>
        <v>495.60783271999986</v>
      </c>
      <c r="K18" s="21"/>
    </row>
    <row r="19" spans="1:11" s="6" customFormat="1" ht="18.75" x14ac:dyDescent="0.3">
      <c r="A19" s="22" t="s">
        <v>20</v>
      </c>
      <c r="B19" s="23">
        <v>60</v>
      </c>
      <c r="C19" s="19">
        <f t="shared" si="3"/>
        <v>565.79999999999995</v>
      </c>
      <c r="D19" s="19">
        <f t="shared" si="4"/>
        <v>56.58</v>
      </c>
      <c r="E19" s="19">
        <f t="shared" si="5"/>
        <v>622.38</v>
      </c>
      <c r="F19" s="19">
        <f t="shared" si="0"/>
        <v>120.8599722</v>
      </c>
      <c r="G19" s="19">
        <f t="shared" si="1"/>
        <v>17.812515600000001</v>
      </c>
      <c r="H19" s="19">
        <f t="shared" si="2"/>
        <v>-47.300879999999999</v>
      </c>
      <c r="I19" s="19">
        <f t="shared" si="6"/>
        <v>548.82090779999999</v>
      </c>
      <c r="J19" s="30">
        <f t="shared" si="7"/>
        <v>531.0083922</v>
      </c>
      <c r="K19" s="24"/>
    </row>
    <row r="20" spans="1:11" s="6" customFormat="1" ht="18.75" x14ac:dyDescent="0.3">
      <c r="A20" s="22" t="s">
        <v>21</v>
      </c>
      <c r="B20" s="23">
        <v>64</v>
      </c>
      <c r="C20" s="19">
        <f t="shared" si="3"/>
        <v>603.52</v>
      </c>
      <c r="D20" s="19">
        <f t="shared" si="4"/>
        <v>60.352000000000004</v>
      </c>
      <c r="E20" s="19">
        <f t="shared" si="5"/>
        <v>663.87199999999996</v>
      </c>
      <c r="F20" s="19">
        <f t="shared" si="0"/>
        <v>128.91730368</v>
      </c>
      <c r="G20" s="19">
        <f t="shared" si="1"/>
        <v>19.000016639999998</v>
      </c>
      <c r="H20" s="19">
        <f t="shared" si="2"/>
        <v>-50.454271999999996</v>
      </c>
      <c r="I20" s="19">
        <f t="shared" si="6"/>
        <v>585.40896831999987</v>
      </c>
      <c r="J20" s="30">
        <f t="shared" si="7"/>
        <v>566.40895167999986</v>
      </c>
      <c r="K20" s="21"/>
    </row>
    <row r="21" spans="1:11" s="6" customFormat="1" ht="18.75" x14ac:dyDescent="0.3">
      <c r="A21" s="22" t="s">
        <v>22</v>
      </c>
      <c r="B21" s="23">
        <v>68</v>
      </c>
      <c r="C21" s="19">
        <f t="shared" si="3"/>
        <v>641.24</v>
      </c>
      <c r="D21" s="19">
        <f t="shared" si="4"/>
        <v>64.124000000000009</v>
      </c>
      <c r="E21" s="19">
        <f t="shared" si="5"/>
        <v>705.36400000000003</v>
      </c>
      <c r="F21" s="19">
        <f t="shared" si="0"/>
        <v>136.97463516000002</v>
      </c>
      <c r="G21" s="19">
        <f t="shared" si="1"/>
        <v>20.187517679999999</v>
      </c>
      <c r="H21" s="19">
        <f t="shared" si="2"/>
        <v>-53.607664</v>
      </c>
      <c r="I21" s="19">
        <f t="shared" si="6"/>
        <v>621.99702883999998</v>
      </c>
      <c r="J21" s="30">
        <f t="shared" si="7"/>
        <v>601.80951115999994</v>
      </c>
      <c r="K21" s="21"/>
    </row>
    <row r="22" spans="1:11" s="6" customFormat="1" ht="18.75" x14ac:dyDescent="0.3">
      <c r="A22" s="22"/>
      <c r="B22" s="22"/>
      <c r="C22" s="22"/>
      <c r="D22" s="22"/>
      <c r="E22" s="22"/>
      <c r="F22" s="22"/>
      <c r="G22" s="25"/>
      <c r="H22" s="25"/>
      <c r="I22" s="25"/>
      <c r="J22" s="31"/>
      <c r="K22" s="21"/>
    </row>
    <row r="23" spans="1:11" s="6" customFormat="1" ht="18.75" x14ac:dyDescent="0.3">
      <c r="A23" s="21"/>
      <c r="B23" s="21"/>
      <c r="C23" s="21"/>
      <c r="D23" s="21"/>
      <c r="E23" s="21"/>
      <c r="F23" s="21"/>
      <c r="G23" s="24"/>
      <c r="H23" s="24"/>
      <c r="I23" s="24"/>
      <c r="J23" s="32"/>
      <c r="K23" s="21"/>
    </row>
    <row r="24" spans="1:11" s="6" customFormat="1" ht="18.75" x14ac:dyDescent="0.3">
      <c r="A24" s="21"/>
      <c r="B24" s="21"/>
      <c r="C24" s="21"/>
      <c r="D24" s="21"/>
      <c r="E24" s="21"/>
      <c r="F24" s="21"/>
      <c r="G24" s="24"/>
      <c r="H24" s="24"/>
      <c r="I24" s="24"/>
      <c r="J24" s="24"/>
      <c r="K24" s="21"/>
    </row>
    <row r="25" spans="1:11" s="6" customFormat="1" ht="18.75" x14ac:dyDescent="0.3">
      <c r="A25" s="21"/>
      <c r="B25" s="21"/>
      <c r="C25" s="21"/>
      <c r="D25" s="21"/>
      <c r="E25" s="21"/>
      <c r="F25" s="21"/>
      <c r="G25" s="24"/>
      <c r="H25" s="24"/>
      <c r="I25" s="24"/>
      <c r="J25" s="24"/>
      <c r="K25" s="21"/>
    </row>
    <row r="26" spans="1:11" s="6" customFormat="1" ht="18.75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</row>
    <row r="27" spans="1:11" s="6" customFormat="1" ht="18.75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s="6" customFormat="1" ht="18.75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1:11" s="6" customFormat="1" ht="18.7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Graph1</vt:lpstr>
      <vt:lpstr>CSG</vt:lpstr>
      <vt:lpstr>EXO</vt:lpstr>
      <vt:lpstr>MSA</vt:lpstr>
      <vt:lpstr>SMIC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user</cp:lastModifiedBy>
  <cp:lastPrinted>2013-07-11T08:52:35Z</cp:lastPrinted>
  <dcterms:created xsi:type="dcterms:W3CDTF">2008-08-27T09:43:37Z</dcterms:created>
  <dcterms:modified xsi:type="dcterms:W3CDTF">2013-09-17T13:20:33Z</dcterms:modified>
</cp:coreProperties>
</file>