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50.100\public\02 WW6\vendanges\VENDANGES 2020\"/>
    </mc:Choice>
  </mc:AlternateContent>
  <xr:revisionPtr revIDLastSave="0" documentId="13_ncr:1_{A252D872-5FE3-41C3-A85C-B6976FC9A096}" xr6:coauthVersionLast="45" xr6:coauthVersionMax="45" xr10:uidLastSave="{00000000-0000-0000-0000-000000000000}"/>
  <bookViews>
    <workbookView xWindow="-120" yWindow="-120" windowWidth="38640" windowHeight="21240" activeTab="1" xr2:uid="{00000000-000D-0000-FFFF-FFFF00000000}"/>
  </bookViews>
  <sheets>
    <sheet name="COUPEURS" sheetId="1" r:id="rId1"/>
    <sheet name="PORTEURS" sheetId="2" r:id="rId2"/>
    <sheet name="Feuil3" sheetId="3" r:id="rId3"/>
  </sheets>
  <definedNames>
    <definedName name="CSG">COUPEURS!$G$2</definedName>
    <definedName name="EXO">COUPEURS!$H$2</definedName>
    <definedName name="MSA">COUPEURS!$F$2</definedName>
    <definedName name="SMIC">COUPEURS!$C$3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" i="2" l="1"/>
  <c r="E13" i="2"/>
  <c r="E14" i="2"/>
  <c r="E16" i="2"/>
  <c r="E17" i="2"/>
  <c r="E18" i="2"/>
  <c r="F18" i="2" s="1"/>
  <c r="E19" i="2"/>
  <c r="F19" i="2" s="1"/>
  <c r="E20" i="2"/>
  <c r="E21" i="2"/>
  <c r="E22" i="2"/>
  <c r="F22" i="2" s="1"/>
  <c r="E23" i="2"/>
  <c r="F23" i="2" s="1"/>
  <c r="E24" i="2"/>
  <c r="E25" i="2"/>
  <c r="E26" i="2"/>
  <c r="F26" i="2" s="1"/>
  <c r="E27" i="2"/>
  <c r="F27" i="2" s="1"/>
  <c r="E28" i="2"/>
  <c r="E29" i="2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F29" i="2"/>
  <c r="F28" i="2"/>
  <c r="F25" i="2"/>
  <c r="F24" i="2"/>
  <c r="F21" i="2"/>
  <c r="F20" i="2"/>
  <c r="F17" i="2"/>
  <c r="F16" i="2"/>
  <c r="F15" i="2"/>
  <c r="G15" i="2" s="1"/>
  <c r="F12" i="2"/>
  <c r="G12" i="2" s="1"/>
  <c r="J12" i="2" l="1"/>
  <c r="I12" i="2"/>
  <c r="H12" i="2"/>
  <c r="K12" i="2" s="1"/>
  <c r="L12" i="2" s="1"/>
  <c r="G13" i="2"/>
  <c r="J15" i="2"/>
  <c r="I15" i="2"/>
  <c r="H15" i="2"/>
  <c r="F13" i="2"/>
  <c r="F14" i="2"/>
  <c r="G14" i="2" s="1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C5" i="1"/>
  <c r="C6" i="1"/>
  <c r="D6" i="1" s="1"/>
  <c r="D8" i="1"/>
  <c r="D9" i="1"/>
  <c r="H9" i="1" s="1"/>
  <c r="D10" i="1"/>
  <c r="D11" i="1"/>
  <c r="H11" i="1" s="1"/>
  <c r="D12" i="1"/>
  <c r="D13" i="1"/>
  <c r="H13" i="1" s="1"/>
  <c r="D14" i="1"/>
  <c r="D15" i="1"/>
  <c r="H15" i="1" s="1"/>
  <c r="D16" i="1"/>
  <c r="D17" i="1"/>
  <c r="H17" i="1" s="1"/>
  <c r="D18" i="1"/>
  <c r="D19" i="1"/>
  <c r="H19" i="1" s="1"/>
  <c r="D20" i="1"/>
  <c r="D21" i="1"/>
  <c r="H21" i="1" s="1"/>
  <c r="D7" i="1"/>
  <c r="H7" i="1" s="1"/>
  <c r="D4" i="1"/>
  <c r="K15" i="2" l="1"/>
  <c r="L15" i="2" s="1"/>
  <c r="J14" i="2"/>
  <c r="I14" i="2"/>
  <c r="H14" i="2"/>
  <c r="K14" i="2" s="1"/>
  <c r="L14" i="2" s="1"/>
  <c r="J16" i="2"/>
  <c r="I16" i="2"/>
  <c r="H16" i="2"/>
  <c r="J23" i="2"/>
  <c r="I23" i="2"/>
  <c r="H23" i="2"/>
  <c r="K23" i="2" s="1"/>
  <c r="L23" i="2" s="1"/>
  <c r="J29" i="2"/>
  <c r="I29" i="2"/>
  <c r="H29" i="2"/>
  <c r="J21" i="2"/>
  <c r="I21" i="2"/>
  <c r="H21" i="2"/>
  <c r="J28" i="2"/>
  <c r="I28" i="2"/>
  <c r="H28" i="2"/>
  <c r="K28" i="2" s="1"/>
  <c r="L28" i="2" s="1"/>
  <c r="J20" i="2"/>
  <c r="I20" i="2"/>
  <c r="H20" i="2"/>
  <c r="J27" i="2"/>
  <c r="I27" i="2"/>
  <c r="H27" i="2"/>
  <c r="K27" i="2" s="1"/>
  <c r="L27" i="2" s="1"/>
  <c r="J19" i="2"/>
  <c r="I19" i="2"/>
  <c r="H19" i="2"/>
  <c r="K19" i="2" s="1"/>
  <c r="L19" i="2" s="1"/>
  <c r="J26" i="2"/>
  <c r="I26" i="2"/>
  <c r="H26" i="2"/>
  <c r="J18" i="2"/>
  <c r="I18" i="2"/>
  <c r="H18" i="2"/>
  <c r="K18" i="2" s="1"/>
  <c r="L18" i="2" s="1"/>
  <c r="J25" i="2"/>
  <c r="I25" i="2"/>
  <c r="H25" i="2"/>
  <c r="J17" i="2"/>
  <c r="I17" i="2"/>
  <c r="H17" i="2"/>
  <c r="I13" i="2"/>
  <c r="J13" i="2"/>
  <c r="H13" i="2"/>
  <c r="K13" i="2" s="1"/>
  <c r="J22" i="2"/>
  <c r="I22" i="2"/>
  <c r="H22" i="2"/>
  <c r="J24" i="2"/>
  <c r="I24" i="2"/>
  <c r="H24" i="2"/>
  <c r="G7" i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D5" i="1"/>
  <c r="K17" i="2" l="1"/>
  <c r="L17" i="2" s="1"/>
  <c r="K21" i="2"/>
  <c r="L21" i="2" s="1"/>
  <c r="K26" i="2"/>
  <c r="L26" i="2" s="1"/>
  <c r="K16" i="2"/>
  <c r="L16" i="2" s="1"/>
  <c r="K22" i="2"/>
  <c r="L22" i="2" s="1"/>
  <c r="K20" i="2"/>
  <c r="L20" i="2" s="1"/>
  <c r="K25" i="2"/>
  <c r="L25" i="2" s="1"/>
  <c r="K29" i="2"/>
  <c r="L29" i="2" s="1"/>
  <c r="K24" i="2"/>
  <c r="L24" i="2" s="1"/>
  <c r="L13" i="2"/>
  <c r="I8" i="1"/>
  <c r="J8" i="1" s="1"/>
  <c r="I12" i="1"/>
  <c r="J12" i="1" s="1"/>
  <c r="I16" i="1"/>
  <c r="J16" i="1" s="1"/>
  <c r="I6" i="1"/>
  <c r="J6" i="1" s="1"/>
  <c r="I10" i="1"/>
  <c r="J10" i="1" s="1"/>
  <c r="I14" i="1"/>
  <c r="J14" i="1" s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<sst xmlns="http://schemas.openxmlformats.org/spreadsheetml/2006/main" count="62" uniqueCount="32">
  <si>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</si>
  <si>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</si>
  <si>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</si>
  <si>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</si>
  <si>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</si>
  <si>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</si>
  <si>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</si>
  <si>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</si>
  <si>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</si>
  <si>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</si>
  <si>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</si>
  <si>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</si>
  <si>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</si>
  <si>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</si>
  <si>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</si>
  <si>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</si>
  <si>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</si>
  <si>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</si>
  <si>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</si>
  <si>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</si>
  <si>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</si>
  <si>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</si>
  <si>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</si>
  <si>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</si>
  <si>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</si>
  <si>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</si>
  <si>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</si>
  <si>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</si>
  <si>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</si>
  <si>
    <t>COUPEURS</t>
  </si>
  <si>
    <t>PORTEURS</t>
  </si>
  <si>
    <t>VENDANGES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</si>
</sst>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5"/>
  <sheetViews>
    <sheetView workbookViewId="0">
      <selection activeCell="N12" sqref="N12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 t="s">
        <v>29</v>
      </c>
      <c r="B1" s="3"/>
      <c r="C1" s="3"/>
      <c r="D1" s="4"/>
      <c r="E1" s="3" t="s">
        <v>31</v>
      </c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0.18704999999999999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10.15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10.15</v>
      </c>
      <c r="D4" s="19">
        <f>+C4*10%</f>
        <v>1.0150000000000001</v>
      </c>
      <c r="E4" s="19">
        <f>SUM(C4+D4)</f>
        <v>11.165000000000001</v>
      </c>
      <c r="F4" s="19">
        <f t="shared" ref="F4:F21" si="0">+E4*MSA</f>
        <v>2.0884132499999999</v>
      </c>
      <c r="G4" s="19">
        <f t="shared" ref="G4:G21" si="1">+E4*CSG</f>
        <v>0.31998890000000002</v>
      </c>
      <c r="H4" s="19">
        <f t="shared" ref="H4:H21" si="2">+E4*EXO</f>
        <v>0</v>
      </c>
      <c r="I4" s="19">
        <f>+E4-F4-H4</f>
        <v>9.0765867500000006</v>
      </c>
      <c r="J4" s="30">
        <f>+I4-G4</f>
        <v>8.7565978500000003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40.6</v>
      </c>
      <c r="D5" s="19">
        <f t="shared" ref="D5:D21" si="4">+C5*10%</f>
        <v>4.0600000000000005</v>
      </c>
      <c r="E5" s="19">
        <f t="shared" ref="E5:E21" si="5">SUM(C5+D5)</f>
        <v>44.660000000000004</v>
      </c>
      <c r="F5" s="19">
        <f t="shared" si="0"/>
        <v>8.3536529999999996</v>
      </c>
      <c r="G5" s="19">
        <f t="shared" si="1"/>
        <v>1.2799556000000001</v>
      </c>
      <c r="H5" s="19">
        <f t="shared" si="2"/>
        <v>0</v>
      </c>
      <c r="I5" s="19">
        <f t="shared" ref="I5:I21" si="6">+E5-F5-H5</f>
        <v>36.306347000000002</v>
      </c>
      <c r="J5" s="30">
        <f t="shared" ref="J5:J21" si="7">+I5-G5</f>
        <v>35.026391400000001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81.2</v>
      </c>
      <c r="D6" s="19">
        <f t="shared" si="4"/>
        <v>8.120000000000001</v>
      </c>
      <c r="E6" s="19">
        <f t="shared" si="5"/>
        <v>89.320000000000007</v>
      </c>
      <c r="F6" s="19">
        <f t="shared" si="0"/>
        <v>16.707305999999999</v>
      </c>
      <c r="G6" s="19">
        <f t="shared" si="1"/>
        <v>2.5599112000000002</v>
      </c>
      <c r="H6" s="19">
        <f t="shared" si="2"/>
        <v>0</v>
      </c>
      <c r="I6" s="19">
        <f t="shared" si="6"/>
        <v>72.612694000000005</v>
      </c>
      <c r="J6" s="30">
        <f t="shared" si="7"/>
        <v>70.052782800000003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f t="shared" si="3"/>
        <v>121.80000000000001</v>
      </c>
      <c r="D7" s="19">
        <f t="shared" si="4"/>
        <v>12.180000000000001</v>
      </c>
      <c r="E7" s="19">
        <f t="shared" si="5"/>
        <v>133.98000000000002</v>
      </c>
      <c r="F7" s="19">
        <f t="shared" si="0"/>
        <v>25.060959000000004</v>
      </c>
      <c r="G7" s="19">
        <f t="shared" si="1"/>
        <v>3.8398668000000007</v>
      </c>
      <c r="H7" s="19">
        <f t="shared" si="2"/>
        <v>0</v>
      </c>
      <c r="I7" s="19">
        <f t="shared" si="6"/>
        <v>108.91904100000002</v>
      </c>
      <c r="J7" s="30">
        <f t="shared" si="7"/>
        <v>105.07917420000003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162.4</v>
      </c>
      <c r="D8" s="19">
        <f t="shared" si="4"/>
        <v>16.240000000000002</v>
      </c>
      <c r="E8" s="19">
        <f t="shared" si="5"/>
        <v>178.64000000000001</v>
      </c>
      <c r="F8" s="19">
        <f t="shared" si="0"/>
        <v>33.414611999999998</v>
      </c>
      <c r="G8" s="19">
        <f t="shared" si="1"/>
        <v>5.1198224000000003</v>
      </c>
      <c r="H8" s="19">
        <f t="shared" si="2"/>
        <v>0</v>
      </c>
      <c r="I8" s="19">
        <f t="shared" si="6"/>
        <v>145.22538800000001</v>
      </c>
      <c r="J8" s="30">
        <f t="shared" si="7"/>
        <v>140.10556560000001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203</v>
      </c>
      <c r="D9" s="19">
        <f t="shared" si="4"/>
        <v>20.3</v>
      </c>
      <c r="E9" s="19">
        <f t="shared" si="5"/>
        <v>223.3</v>
      </c>
      <c r="F9" s="19">
        <f t="shared" si="0"/>
        <v>41.768265</v>
      </c>
      <c r="G9" s="19">
        <f t="shared" si="1"/>
        <v>6.3997780000000004</v>
      </c>
      <c r="H9" s="19">
        <f t="shared" si="2"/>
        <v>0</v>
      </c>
      <c r="I9" s="19">
        <f t="shared" si="6"/>
        <v>181.53173500000003</v>
      </c>
      <c r="J9" s="30">
        <f t="shared" si="7"/>
        <v>175.13195700000003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243.60000000000002</v>
      </c>
      <c r="D10" s="19">
        <f t="shared" si="4"/>
        <v>24.360000000000003</v>
      </c>
      <c r="E10" s="19">
        <f t="shared" si="5"/>
        <v>267.96000000000004</v>
      </c>
      <c r="F10" s="19">
        <f t="shared" si="0"/>
        <v>50.121918000000008</v>
      </c>
      <c r="G10" s="19">
        <f t="shared" si="1"/>
        <v>7.6797336000000014</v>
      </c>
      <c r="H10" s="19">
        <f t="shared" si="2"/>
        <v>0</v>
      </c>
      <c r="I10" s="19">
        <f t="shared" si="6"/>
        <v>217.83808200000004</v>
      </c>
      <c r="J10" s="30">
        <f t="shared" si="7"/>
        <v>210.15834840000005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284.2</v>
      </c>
      <c r="D11" s="19">
        <f t="shared" si="4"/>
        <v>28.42</v>
      </c>
      <c r="E11" s="19">
        <f t="shared" si="5"/>
        <v>312.62</v>
      </c>
      <c r="F11" s="19">
        <f t="shared" si="0"/>
        <v>58.475571000000002</v>
      </c>
      <c r="G11" s="19">
        <f t="shared" si="1"/>
        <v>8.9596892000000015</v>
      </c>
      <c r="H11" s="19">
        <f t="shared" si="2"/>
        <v>0</v>
      </c>
      <c r="I11" s="19">
        <f t="shared" si="6"/>
        <v>254.144429</v>
      </c>
      <c r="J11" s="30">
        <f t="shared" si="7"/>
        <v>245.18473979999999</v>
      </c>
      <c r="K11" s="20"/>
      <c r="L11" s="20"/>
    </row>
    <row r="12" spans="1:15" s="6" customFormat="1" ht="18.75" x14ac:dyDescent="0.3">
      <c r="A12" s="16" t="s">
        <v>13</v>
      </c>
      <c r="B12" s="18">
        <v>32</v>
      </c>
      <c r="C12" s="19">
        <f t="shared" si="3"/>
        <v>324.8</v>
      </c>
      <c r="D12" s="19">
        <f t="shared" si="4"/>
        <v>32.480000000000004</v>
      </c>
      <c r="E12" s="19">
        <f t="shared" si="5"/>
        <v>357.28000000000003</v>
      </c>
      <c r="F12" s="19">
        <f t="shared" si="0"/>
        <v>66.829223999999996</v>
      </c>
      <c r="G12" s="19">
        <f t="shared" si="1"/>
        <v>10.239644800000001</v>
      </c>
      <c r="H12" s="19">
        <f t="shared" si="2"/>
        <v>0</v>
      </c>
      <c r="I12" s="19">
        <f t="shared" si="6"/>
        <v>290.45077600000002</v>
      </c>
      <c r="J12" s="30">
        <f t="shared" si="7"/>
        <v>280.21113120000001</v>
      </c>
      <c r="K12" s="20"/>
      <c r="L12" s="20"/>
    </row>
    <row r="13" spans="1:15" s="6" customFormat="1" ht="18.75" x14ac:dyDescent="0.3">
      <c r="A13" s="16" t="s">
        <v>14</v>
      </c>
      <c r="B13" s="18">
        <v>36</v>
      </c>
      <c r="C13" s="19">
        <f t="shared" si="3"/>
        <v>365.40000000000003</v>
      </c>
      <c r="D13" s="19">
        <f t="shared" si="4"/>
        <v>36.540000000000006</v>
      </c>
      <c r="E13" s="19">
        <f t="shared" si="5"/>
        <v>401.94000000000005</v>
      </c>
      <c r="F13" s="19">
        <f t="shared" si="0"/>
        <v>75.182877000000005</v>
      </c>
      <c r="G13" s="19">
        <f t="shared" si="1"/>
        <v>11.519600400000002</v>
      </c>
      <c r="H13" s="19">
        <f t="shared" si="2"/>
        <v>0</v>
      </c>
      <c r="I13" s="19">
        <f t="shared" si="6"/>
        <v>326.75712300000004</v>
      </c>
      <c r="J13" s="30">
        <f t="shared" si="7"/>
        <v>315.23752260000003</v>
      </c>
      <c r="K13" s="2"/>
      <c r="L13" s="2"/>
    </row>
    <row r="14" spans="1:15" s="6" customFormat="1" ht="18.75" x14ac:dyDescent="0.3">
      <c r="A14" s="16" t="s">
        <v>15</v>
      </c>
      <c r="B14" s="18">
        <v>40</v>
      </c>
      <c r="C14" s="19">
        <f t="shared" si="3"/>
        <v>406</v>
      </c>
      <c r="D14" s="19">
        <f t="shared" si="4"/>
        <v>40.6</v>
      </c>
      <c r="E14" s="19">
        <f t="shared" si="5"/>
        <v>446.6</v>
      </c>
      <c r="F14" s="19">
        <f t="shared" si="0"/>
        <v>83.536529999999999</v>
      </c>
      <c r="G14" s="19">
        <f t="shared" si="1"/>
        <v>12.799556000000001</v>
      </c>
      <c r="H14" s="19">
        <f t="shared" si="2"/>
        <v>0</v>
      </c>
      <c r="I14" s="19">
        <f t="shared" si="6"/>
        <v>363.06347000000005</v>
      </c>
      <c r="J14" s="30">
        <f t="shared" si="7"/>
        <v>350.26391400000006</v>
      </c>
      <c r="K14" s="2"/>
      <c r="L14" s="2"/>
    </row>
    <row r="15" spans="1:15" s="6" customFormat="1" ht="18.75" x14ac:dyDescent="0.3">
      <c r="A15" s="16" t="s">
        <v>16</v>
      </c>
      <c r="B15" s="18">
        <v>44</v>
      </c>
      <c r="C15" s="19">
        <f t="shared" si="3"/>
        <v>446.6</v>
      </c>
      <c r="D15" s="19">
        <f t="shared" si="4"/>
        <v>44.660000000000004</v>
      </c>
      <c r="E15" s="19">
        <f t="shared" si="5"/>
        <v>491.26000000000005</v>
      </c>
      <c r="F15" s="19">
        <f t="shared" si="0"/>
        <v>91.890183000000007</v>
      </c>
      <c r="G15" s="19">
        <f t="shared" si="1"/>
        <v>14.079511600000002</v>
      </c>
      <c r="H15" s="19">
        <f t="shared" si="2"/>
        <v>0</v>
      </c>
      <c r="I15" s="19">
        <f t="shared" si="6"/>
        <v>399.36981700000001</v>
      </c>
      <c r="J15" s="30">
        <f t="shared" si="7"/>
        <v>385.29030540000002</v>
      </c>
      <c r="K15" s="2"/>
      <c r="L15" s="2"/>
    </row>
    <row r="16" spans="1:15" s="6" customFormat="1" ht="18.75" x14ac:dyDescent="0.3">
      <c r="A16" s="16" t="s">
        <v>17</v>
      </c>
      <c r="B16" s="18">
        <v>48</v>
      </c>
      <c r="C16" s="19">
        <f t="shared" si="3"/>
        <v>487.20000000000005</v>
      </c>
      <c r="D16" s="19">
        <f t="shared" si="4"/>
        <v>48.720000000000006</v>
      </c>
      <c r="E16" s="19">
        <f t="shared" si="5"/>
        <v>535.92000000000007</v>
      </c>
      <c r="F16" s="19">
        <f t="shared" si="0"/>
        <v>100.24383600000002</v>
      </c>
      <c r="G16" s="19">
        <f t="shared" si="1"/>
        <v>15.359467200000003</v>
      </c>
      <c r="H16" s="19">
        <f t="shared" si="2"/>
        <v>0</v>
      </c>
      <c r="I16" s="19">
        <f t="shared" si="6"/>
        <v>435.67616400000009</v>
      </c>
      <c r="J16" s="30">
        <f t="shared" si="7"/>
        <v>420.3166968000001</v>
      </c>
      <c r="K16" s="2"/>
      <c r="L16" s="2"/>
    </row>
    <row r="17" spans="1:11" s="6" customFormat="1" ht="18.75" x14ac:dyDescent="0.3">
      <c r="A17" s="16" t="s">
        <v>18</v>
      </c>
      <c r="B17" s="18">
        <v>52</v>
      </c>
      <c r="C17" s="19">
        <f t="shared" si="3"/>
        <v>527.80000000000007</v>
      </c>
      <c r="D17" s="19">
        <f t="shared" si="4"/>
        <v>52.780000000000008</v>
      </c>
      <c r="E17" s="19">
        <f t="shared" si="5"/>
        <v>580.58000000000004</v>
      </c>
      <c r="F17" s="19">
        <f t="shared" si="0"/>
        <v>108.59748900000001</v>
      </c>
      <c r="G17" s="19">
        <f t="shared" si="1"/>
        <v>16.639422800000002</v>
      </c>
      <c r="H17" s="19">
        <f t="shared" si="2"/>
        <v>0</v>
      </c>
      <c r="I17" s="19">
        <f t="shared" si="6"/>
        <v>471.98251100000004</v>
      </c>
      <c r="J17" s="30">
        <f t="shared" si="7"/>
        <v>455.34308820000007</v>
      </c>
      <c r="K17" s="2"/>
    </row>
    <row r="18" spans="1:11" s="6" customFormat="1" ht="18.75" x14ac:dyDescent="0.3">
      <c r="A18" s="22" t="s">
        <v>19</v>
      </c>
      <c r="B18" s="18">
        <v>56</v>
      </c>
      <c r="C18" s="19">
        <f t="shared" si="3"/>
        <v>568.4</v>
      </c>
      <c r="D18" s="19">
        <f t="shared" si="4"/>
        <v>56.84</v>
      </c>
      <c r="E18" s="19">
        <f t="shared" si="5"/>
        <v>625.24</v>
      </c>
      <c r="F18" s="19">
        <f t="shared" si="0"/>
        <v>116.951142</v>
      </c>
      <c r="G18" s="19">
        <f t="shared" si="1"/>
        <v>17.919378400000003</v>
      </c>
      <c r="H18" s="19">
        <f t="shared" si="2"/>
        <v>0</v>
      </c>
      <c r="I18" s="19">
        <f t="shared" si="6"/>
        <v>508.288858</v>
      </c>
      <c r="J18" s="30">
        <f t="shared" si="7"/>
        <v>490.36947959999998</v>
      </c>
      <c r="K18" s="21"/>
    </row>
    <row r="19" spans="1:11" s="6" customFormat="1" ht="18.75" x14ac:dyDescent="0.3">
      <c r="A19" s="22" t="s">
        <v>20</v>
      </c>
      <c r="B19" s="23">
        <v>60</v>
      </c>
      <c r="C19" s="19">
        <f t="shared" si="3"/>
        <v>609</v>
      </c>
      <c r="D19" s="19">
        <f t="shared" si="4"/>
        <v>60.900000000000006</v>
      </c>
      <c r="E19" s="19">
        <f t="shared" si="5"/>
        <v>669.9</v>
      </c>
      <c r="F19" s="19">
        <f t="shared" si="0"/>
        <v>125.304795</v>
      </c>
      <c r="G19" s="19">
        <f t="shared" si="1"/>
        <v>19.199334</v>
      </c>
      <c r="H19" s="19">
        <f t="shared" si="2"/>
        <v>0</v>
      </c>
      <c r="I19" s="19">
        <f t="shared" si="6"/>
        <v>544.59520499999996</v>
      </c>
      <c r="J19" s="30">
        <f t="shared" si="7"/>
        <v>525.39587099999994</v>
      </c>
      <c r="K19" s="24"/>
    </row>
    <row r="20" spans="1:11" s="6" customFormat="1" ht="18.75" x14ac:dyDescent="0.3">
      <c r="A20" s="22" t="s">
        <v>21</v>
      </c>
      <c r="B20" s="23">
        <v>64</v>
      </c>
      <c r="C20" s="19">
        <f t="shared" si="3"/>
        <v>649.6</v>
      </c>
      <c r="D20" s="19">
        <f t="shared" si="4"/>
        <v>64.960000000000008</v>
      </c>
      <c r="E20" s="19">
        <f t="shared" si="5"/>
        <v>714.56000000000006</v>
      </c>
      <c r="F20" s="19">
        <f t="shared" si="0"/>
        <v>133.65844799999999</v>
      </c>
      <c r="G20" s="19">
        <f t="shared" si="1"/>
        <v>20.479289600000001</v>
      </c>
      <c r="H20" s="19">
        <f t="shared" si="2"/>
        <v>0</v>
      </c>
      <c r="I20" s="19">
        <f t="shared" si="6"/>
        <v>580.90155200000004</v>
      </c>
      <c r="J20" s="30">
        <f t="shared" si="7"/>
        <v>560.42226240000002</v>
      </c>
      <c r="K20" s="21"/>
    </row>
    <row r="21" spans="1:11" s="6" customFormat="1" ht="18.75" x14ac:dyDescent="0.3">
      <c r="A21" s="22" t="s">
        <v>22</v>
      </c>
      <c r="B21" s="23">
        <v>68</v>
      </c>
      <c r="C21" s="19">
        <f t="shared" si="3"/>
        <v>690.2</v>
      </c>
      <c r="D21" s="19">
        <f t="shared" si="4"/>
        <v>69.02000000000001</v>
      </c>
      <c r="E21" s="19">
        <f t="shared" si="5"/>
        <v>759.22</v>
      </c>
      <c r="F21" s="19">
        <f t="shared" si="0"/>
        <v>142.012101</v>
      </c>
      <c r="G21" s="19">
        <f t="shared" si="1"/>
        <v>21.759245200000002</v>
      </c>
      <c r="H21" s="19">
        <f t="shared" si="2"/>
        <v>0</v>
      </c>
      <c r="I21" s="19">
        <f t="shared" si="6"/>
        <v>617.207899</v>
      </c>
      <c r="J21" s="30">
        <f t="shared" si="7"/>
        <v>595.44865379999999</v>
      </c>
      <c r="K21" s="21"/>
    </row>
    <row r="22" spans="1:11" s="6" customFormat="1" ht="18.75" x14ac:dyDescent="0.3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.75" x14ac:dyDescent="0.3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M36"/>
  <sheetViews>
    <sheetView tabSelected="1" workbookViewId="0">
      <selection activeCell="T31" sqref="T31"/>
    </sheetView>
  </sheetViews>
  <sheetFormatPr baseColWidth="10" defaultRowHeight="15" x14ac:dyDescent="0.25"/>
  <sheetData>
    <row r="3" spans="1:13" x14ac:dyDescent="0.25">
      <c r="A3" t="s">
        <v>31</v>
      </c>
    </row>
    <row r="9" spans="1:13" ht="19.5" thickBot="1" x14ac:dyDescent="0.35">
      <c r="C9" s="2" t="s">
        <v>30</v>
      </c>
      <c r="D9" s="3"/>
      <c r="E9" s="3"/>
      <c r="F9" s="4"/>
      <c r="G9" s="3"/>
      <c r="H9" s="5"/>
      <c r="I9" s="4"/>
      <c r="J9" s="4"/>
      <c r="K9" s="3"/>
      <c r="L9" s="6"/>
      <c r="M9" s="3"/>
    </row>
    <row r="10" spans="1:13" ht="18" x14ac:dyDescent="0.25">
      <c r="C10" s="7"/>
      <c r="D10" s="26" t="s">
        <v>0</v>
      </c>
      <c r="E10" s="8" t="s">
        <v>1</v>
      </c>
      <c r="F10" s="8" t="s">
        <v>23</v>
      </c>
      <c r="G10" s="27" t="s">
        <v>2</v>
      </c>
      <c r="H10" s="28">
        <v>0.18704999999999999</v>
      </c>
      <c r="I10" s="29">
        <v>2.8660000000000001E-2</v>
      </c>
      <c r="J10" s="29">
        <v>0</v>
      </c>
      <c r="K10" s="9" t="s">
        <v>3</v>
      </c>
      <c r="L10" s="10" t="s">
        <v>4</v>
      </c>
      <c r="M10" s="2"/>
    </row>
    <row r="11" spans="1:13" ht="18" x14ac:dyDescent="0.25">
      <c r="C11" s="11"/>
      <c r="D11" s="12"/>
      <c r="E11" s="13">
        <v>10.33</v>
      </c>
      <c r="F11" s="14"/>
      <c r="G11" s="14"/>
      <c r="H11" s="15"/>
      <c r="I11" s="15"/>
      <c r="J11" s="15"/>
      <c r="K11" s="16"/>
      <c r="L11" s="17"/>
      <c r="M11" s="2"/>
    </row>
    <row r="12" spans="1:13" ht="18" x14ac:dyDescent="0.25">
      <c r="C12" s="16" t="s">
        <v>5</v>
      </c>
      <c r="D12" s="18">
        <v>1</v>
      </c>
      <c r="E12" s="19">
        <v>10.33</v>
      </c>
      <c r="F12" s="19">
        <f>+E12*10%</f>
        <v>1.0330000000000001</v>
      </c>
      <c r="G12" s="19">
        <f>SUM(E12+F12)</f>
        <v>11.363</v>
      </c>
      <c r="H12" s="19">
        <f t="shared" ref="H12:H29" si="0">+G12*MSA</f>
        <v>2.1254491499999997</v>
      </c>
      <c r="I12" s="19">
        <f t="shared" ref="I12:I29" si="1">+G12*CSG</f>
        <v>0.32566358000000001</v>
      </c>
      <c r="J12" s="19">
        <f t="shared" ref="J12:J29" si="2">+G12*EXO</f>
        <v>0</v>
      </c>
      <c r="K12" s="19">
        <f>+G12-H12-J12</f>
        <v>9.2375508499999999</v>
      </c>
      <c r="L12" s="30">
        <f>+K12-I12</f>
        <v>8.9118872699999994</v>
      </c>
      <c r="M12" s="2"/>
    </row>
    <row r="13" spans="1:13" ht="18" x14ac:dyDescent="0.25">
      <c r="C13" s="16" t="s">
        <v>6</v>
      </c>
      <c r="D13" s="18">
        <v>4</v>
      </c>
      <c r="E13" s="19">
        <f t="shared" ref="E13:E29" si="3">+SMIC*D13</f>
        <v>40.6</v>
      </c>
      <c r="F13" s="19">
        <f t="shared" ref="F13:F29" si="4">+E13*10%</f>
        <v>4.0600000000000005</v>
      </c>
      <c r="G13" s="19">
        <f t="shared" ref="G13:G29" si="5">+E13+F13</f>
        <v>44.660000000000004</v>
      </c>
      <c r="H13" s="19">
        <f t="shared" si="0"/>
        <v>8.3536529999999996</v>
      </c>
      <c r="I13" s="19">
        <f t="shared" si="1"/>
        <v>1.2799556000000001</v>
      </c>
      <c r="J13" s="19">
        <f t="shared" si="2"/>
        <v>0</v>
      </c>
      <c r="K13" s="19">
        <f t="shared" ref="K13:K29" si="6">+G13-H13-J13</f>
        <v>36.306347000000002</v>
      </c>
      <c r="L13" s="30">
        <f t="shared" ref="L13:L29" si="7">+K13-I13</f>
        <v>35.026391400000001</v>
      </c>
      <c r="M13" s="2"/>
    </row>
    <row r="14" spans="1:13" ht="18" x14ac:dyDescent="0.25">
      <c r="C14" s="16" t="s">
        <v>7</v>
      </c>
      <c r="D14" s="18">
        <v>8</v>
      </c>
      <c r="E14" s="19">
        <f t="shared" si="3"/>
        <v>81.2</v>
      </c>
      <c r="F14" s="19">
        <f t="shared" si="4"/>
        <v>8.120000000000001</v>
      </c>
      <c r="G14" s="19">
        <f t="shared" si="5"/>
        <v>89.320000000000007</v>
      </c>
      <c r="H14" s="19">
        <f t="shared" si="0"/>
        <v>16.707305999999999</v>
      </c>
      <c r="I14" s="19">
        <f t="shared" si="1"/>
        <v>2.5599112000000002</v>
      </c>
      <c r="J14" s="19">
        <f t="shared" si="2"/>
        <v>0</v>
      </c>
      <c r="K14" s="19">
        <f t="shared" si="6"/>
        <v>72.612694000000005</v>
      </c>
      <c r="L14" s="30">
        <f t="shared" si="7"/>
        <v>70.052782800000003</v>
      </c>
      <c r="M14" s="2"/>
    </row>
    <row r="15" spans="1:13" ht="18" x14ac:dyDescent="0.25">
      <c r="C15" s="16" t="s">
        <v>8</v>
      </c>
      <c r="D15" s="18">
        <v>12</v>
      </c>
      <c r="E15" s="19">
        <f t="shared" si="3"/>
        <v>121.80000000000001</v>
      </c>
      <c r="F15" s="19">
        <f t="shared" si="4"/>
        <v>12.180000000000001</v>
      </c>
      <c r="G15" s="19">
        <f t="shared" si="5"/>
        <v>133.98000000000002</v>
      </c>
      <c r="H15" s="19">
        <f t="shared" si="0"/>
        <v>25.060959000000004</v>
      </c>
      <c r="I15" s="19">
        <f t="shared" si="1"/>
        <v>3.8398668000000007</v>
      </c>
      <c r="J15" s="19">
        <f t="shared" si="2"/>
        <v>0</v>
      </c>
      <c r="K15" s="19">
        <f t="shared" si="6"/>
        <v>108.91904100000002</v>
      </c>
      <c r="L15" s="30">
        <f t="shared" si="7"/>
        <v>105.07917420000003</v>
      </c>
      <c r="M15" s="2"/>
    </row>
    <row r="16" spans="1:13" ht="18" x14ac:dyDescent="0.25">
      <c r="C16" s="16" t="s">
        <v>9</v>
      </c>
      <c r="D16" s="18">
        <v>16</v>
      </c>
      <c r="E16" s="19">
        <f t="shared" si="3"/>
        <v>162.4</v>
      </c>
      <c r="F16" s="19">
        <f t="shared" si="4"/>
        <v>16.240000000000002</v>
      </c>
      <c r="G16" s="19">
        <f t="shared" si="5"/>
        <v>178.64000000000001</v>
      </c>
      <c r="H16" s="19">
        <f t="shared" si="0"/>
        <v>33.414611999999998</v>
      </c>
      <c r="I16" s="19">
        <f t="shared" si="1"/>
        <v>5.1198224000000003</v>
      </c>
      <c r="J16" s="19">
        <f t="shared" si="2"/>
        <v>0</v>
      </c>
      <c r="K16" s="19">
        <f t="shared" si="6"/>
        <v>145.22538800000001</v>
      </c>
      <c r="L16" s="30">
        <f t="shared" si="7"/>
        <v>140.10556560000001</v>
      </c>
      <c r="M16" s="2"/>
    </row>
    <row r="17" spans="3:13" ht="18" x14ac:dyDescent="0.25">
      <c r="C17" s="16" t="s">
        <v>10</v>
      </c>
      <c r="D17" s="18">
        <v>20</v>
      </c>
      <c r="E17" s="19">
        <f t="shared" si="3"/>
        <v>203</v>
      </c>
      <c r="F17" s="19">
        <f t="shared" si="4"/>
        <v>20.3</v>
      </c>
      <c r="G17" s="19">
        <f t="shared" si="5"/>
        <v>223.3</v>
      </c>
      <c r="H17" s="19">
        <f t="shared" si="0"/>
        <v>41.768265</v>
      </c>
      <c r="I17" s="19">
        <f t="shared" si="1"/>
        <v>6.3997780000000004</v>
      </c>
      <c r="J17" s="19">
        <f t="shared" si="2"/>
        <v>0</v>
      </c>
      <c r="K17" s="19">
        <f t="shared" si="6"/>
        <v>181.53173500000003</v>
      </c>
      <c r="L17" s="30">
        <f t="shared" si="7"/>
        <v>175.13195700000003</v>
      </c>
      <c r="M17" s="2"/>
    </row>
    <row r="18" spans="3:13" ht="18" x14ac:dyDescent="0.25">
      <c r="C18" s="16" t="s">
        <v>11</v>
      </c>
      <c r="D18" s="18">
        <v>24</v>
      </c>
      <c r="E18" s="19">
        <f t="shared" si="3"/>
        <v>243.60000000000002</v>
      </c>
      <c r="F18" s="19">
        <f t="shared" si="4"/>
        <v>24.360000000000003</v>
      </c>
      <c r="G18" s="19">
        <f t="shared" si="5"/>
        <v>267.96000000000004</v>
      </c>
      <c r="H18" s="19">
        <f t="shared" si="0"/>
        <v>50.121918000000008</v>
      </c>
      <c r="I18" s="19">
        <f t="shared" si="1"/>
        <v>7.6797336000000014</v>
      </c>
      <c r="J18" s="19">
        <f t="shared" si="2"/>
        <v>0</v>
      </c>
      <c r="K18" s="19">
        <f t="shared" si="6"/>
        <v>217.83808200000004</v>
      </c>
      <c r="L18" s="30">
        <f t="shared" si="7"/>
        <v>210.15834840000005</v>
      </c>
      <c r="M18" s="2"/>
    </row>
    <row r="19" spans="3:13" ht="18" x14ac:dyDescent="0.25">
      <c r="C19" s="16" t="s">
        <v>12</v>
      </c>
      <c r="D19" s="18">
        <v>28</v>
      </c>
      <c r="E19" s="19">
        <f t="shared" si="3"/>
        <v>284.2</v>
      </c>
      <c r="F19" s="19">
        <f t="shared" si="4"/>
        <v>28.42</v>
      </c>
      <c r="G19" s="19">
        <f t="shared" si="5"/>
        <v>312.62</v>
      </c>
      <c r="H19" s="19">
        <f t="shared" si="0"/>
        <v>58.475571000000002</v>
      </c>
      <c r="I19" s="19">
        <f t="shared" si="1"/>
        <v>8.9596892000000015</v>
      </c>
      <c r="J19" s="19">
        <f t="shared" si="2"/>
        <v>0</v>
      </c>
      <c r="K19" s="19">
        <f t="shared" si="6"/>
        <v>254.144429</v>
      </c>
      <c r="L19" s="30">
        <f t="shared" si="7"/>
        <v>245.18473979999999</v>
      </c>
      <c r="M19" s="20"/>
    </row>
    <row r="20" spans="3:13" ht="18" x14ac:dyDescent="0.25">
      <c r="C20" s="16" t="s">
        <v>13</v>
      </c>
      <c r="D20" s="18">
        <v>32</v>
      </c>
      <c r="E20" s="19">
        <f t="shared" si="3"/>
        <v>324.8</v>
      </c>
      <c r="F20" s="19">
        <f t="shared" si="4"/>
        <v>32.480000000000004</v>
      </c>
      <c r="G20" s="19">
        <f t="shared" si="5"/>
        <v>357.28000000000003</v>
      </c>
      <c r="H20" s="19">
        <f t="shared" si="0"/>
        <v>66.829223999999996</v>
      </c>
      <c r="I20" s="19">
        <f t="shared" si="1"/>
        <v>10.239644800000001</v>
      </c>
      <c r="J20" s="19">
        <f t="shared" si="2"/>
        <v>0</v>
      </c>
      <c r="K20" s="19">
        <f t="shared" si="6"/>
        <v>290.45077600000002</v>
      </c>
      <c r="L20" s="30">
        <f t="shared" si="7"/>
        <v>280.21113120000001</v>
      </c>
      <c r="M20" s="20"/>
    </row>
    <row r="21" spans="3:13" ht="18" x14ac:dyDescent="0.25">
      <c r="C21" s="16" t="s">
        <v>14</v>
      </c>
      <c r="D21" s="18">
        <v>36</v>
      </c>
      <c r="E21" s="19">
        <f t="shared" si="3"/>
        <v>365.40000000000003</v>
      </c>
      <c r="F21" s="19">
        <f t="shared" si="4"/>
        <v>36.540000000000006</v>
      </c>
      <c r="G21" s="19">
        <f t="shared" si="5"/>
        <v>401.94000000000005</v>
      </c>
      <c r="H21" s="19">
        <f t="shared" si="0"/>
        <v>75.182877000000005</v>
      </c>
      <c r="I21" s="19">
        <f t="shared" si="1"/>
        <v>11.519600400000002</v>
      </c>
      <c r="J21" s="19">
        <f t="shared" si="2"/>
        <v>0</v>
      </c>
      <c r="K21" s="19">
        <f t="shared" si="6"/>
        <v>326.75712300000004</v>
      </c>
      <c r="L21" s="30">
        <f t="shared" si="7"/>
        <v>315.23752260000003</v>
      </c>
      <c r="M21" s="2"/>
    </row>
    <row r="22" spans="3:13" ht="18" x14ac:dyDescent="0.25">
      <c r="C22" s="16" t="s">
        <v>15</v>
      </c>
      <c r="D22" s="18">
        <v>40</v>
      </c>
      <c r="E22" s="19">
        <f t="shared" si="3"/>
        <v>406</v>
      </c>
      <c r="F22" s="19">
        <f t="shared" si="4"/>
        <v>40.6</v>
      </c>
      <c r="G22" s="19">
        <f t="shared" si="5"/>
        <v>446.6</v>
      </c>
      <c r="H22" s="19">
        <f t="shared" si="0"/>
        <v>83.536529999999999</v>
      </c>
      <c r="I22" s="19">
        <f t="shared" si="1"/>
        <v>12.799556000000001</v>
      </c>
      <c r="J22" s="19">
        <f t="shared" si="2"/>
        <v>0</v>
      </c>
      <c r="K22" s="19">
        <f t="shared" si="6"/>
        <v>363.06347000000005</v>
      </c>
      <c r="L22" s="30">
        <f t="shared" si="7"/>
        <v>350.26391400000006</v>
      </c>
      <c r="M22" s="2"/>
    </row>
    <row r="23" spans="3:13" ht="18" x14ac:dyDescent="0.25">
      <c r="C23" s="16" t="s">
        <v>16</v>
      </c>
      <c r="D23" s="18">
        <v>44</v>
      </c>
      <c r="E23" s="19">
        <f t="shared" si="3"/>
        <v>446.6</v>
      </c>
      <c r="F23" s="19">
        <f t="shared" si="4"/>
        <v>44.660000000000004</v>
      </c>
      <c r="G23" s="19">
        <f t="shared" si="5"/>
        <v>491.26000000000005</v>
      </c>
      <c r="H23" s="19">
        <f t="shared" si="0"/>
        <v>91.890183000000007</v>
      </c>
      <c r="I23" s="19">
        <f t="shared" si="1"/>
        <v>14.079511600000002</v>
      </c>
      <c r="J23" s="19">
        <f t="shared" si="2"/>
        <v>0</v>
      </c>
      <c r="K23" s="19">
        <f t="shared" si="6"/>
        <v>399.36981700000001</v>
      </c>
      <c r="L23" s="30">
        <f t="shared" si="7"/>
        <v>385.29030540000002</v>
      </c>
      <c r="M23" s="2"/>
    </row>
    <row r="24" spans="3:13" ht="18" x14ac:dyDescent="0.25">
      <c r="C24" s="16" t="s">
        <v>17</v>
      </c>
      <c r="D24" s="18">
        <v>48</v>
      </c>
      <c r="E24" s="19">
        <f t="shared" si="3"/>
        <v>487.20000000000005</v>
      </c>
      <c r="F24" s="19">
        <f t="shared" si="4"/>
        <v>48.720000000000006</v>
      </c>
      <c r="G24" s="19">
        <f t="shared" si="5"/>
        <v>535.92000000000007</v>
      </c>
      <c r="H24" s="19">
        <f t="shared" si="0"/>
        <v>100.24383600000002</v>
      </c>
      <c r="I24" s="19">
        <f t="shared" si="1"/>
        <v>15.359467200000003</v>
      </c>
      <c r="J24" s="19">
        <f t="shared" si="2"/>
        <v>0</v>
      </c>
      <c r="K24" s="19">
        <f t="shared" si="6"/>
        <v>435.67616400000009</v>
      </c>
      <c r="L24" s="30">
        <f t="shared" si="7"/>
        <v>420.3166968000001</v>
      </c>
      <c r="M24" s="2"/>
    </row>
    <row r="25" spans="3:13" ht="18" x14ac:dyDescent="0.25">
      <c r="C25" s="16" t="s">
        <v>18</v>
      </c>
      <c r="D25" s="18">
        <v>52</v>
      </c>
      <c r="E25" s="19">
        <f t="shared" si="3"/>
        <v>527.80000000000007</v>
      </c>
      <c r="F25" s="19">
        <f t="shared" si="4"/>
        <v>52.780000000000008</v>
      </c>
      <c r="G25" s="19">
        <f t="shared" si="5"/>
        <v>580.58000000000004</v>
      </c>
      <c r="H25" s="19">
        <f t="shared" si="0"/>
        <v>108.59748900000001</v>
      </c>
      <c r="I25" s="19">
        <f t="shared" si="1"/>
        <v>16.639422800000002</v>
      </c>
      <c r="J25" s="19">
        <f t="shared" si="2"/>
        <v>0</v>
      </c>
      <c r="K25" s="19">
        <f t="shared" si="6"/>
        <v>471.98251100000004</v>
      </c>
      <c r="L25" s="30">
        <f t="shared" si="7"/>
        <v>455.34308820000007</v>
      </c>
      <c r="M25" s="2"/>
    </row>
    <row r="26" spans="3:13" ht="18" x14ac:dyDescent="0.25">
      <c r="C26" s="22" t="s">
        <v>19</v>
      </c>
      <c r="D26" s="18">
        <v>56</v>
      </c>
      <c r="E26" s="19">
        <f t="shared" si="3"/>
        <v>568.4</v>
      </c>
      <c r="F26" s="19">
        <f t="shared" si="4"/>
        <v>56.84</v>
      </c>
      <c r="G26" s="19">
        <f t="shared" si="5"/>
        <v>625.24</v>
      </c>
      <c r="H26" s="19">
        <f t="shared" si="0"/>
        <v>116.951142</v>
      </c>
      <c r="I26" s="19">
        <f t="shared" si="1"/>
        <v>17.919378400000003</v>
      </c>
      <c r="J26" s="19">
        <f t="shared" si="2"/>
        <v>0</v>
      </c>
      <c r="K26" s="19">
        <f t="shared" si="6"/>
        <v>508.288858</v>
      </c>
      <c r="L26" s="30">
        <f t="shared" si="7"/>
        <v>490.36947959999998</v>
      </c>
      <c r="M26" s="21"/>
    </row>
    <row r="27" spans="3:13" ht="18" x14ac:dyDescent="0.25">
      <c r="C27" s="22" t="s">
        <v>20</v>
      </c>
      <c r="D27" s="23">
        <v>60</v>
      </c>
      <c r="E27" s="19">
        <f t="shared" si="3"/>
        <v>609</v>
      </c>
      <c r="F27" s="19">
        <f t="shared" si="4"/>
        <v>60.900000000000006</v>
      </c>
      <c r="G27" s="19">
        <f t="shared" si="5"/>
        <v>669.9</v>
      </c>
      <c r="H27" s="19">
        <f t="shared" si="0"/>
        <v>125.304795</v>
      </c>
      <c r="I27" s="19">
        <f t="shared" si="1"/>
        <v>19.199334</v>
      </c>
      <c r="J27" s="19">
        <f t="shared" si="2"/>
        <v>0</v>
      </c>
      <c r="K27" s="19">
        <f t="shared" si="6"/>
        <v>544.59520499999996</v>
      </c>
      <c r="L27" s="30">
        <f t="shared" si="7"/>
        <v>525.39587099999994</v>
      </c>
      <c r="M27" s="24"/>
    </row>
    <row r="28" spans="3:13" ht="18" x14ac:dyDescent="0.25">
      <c r="C28" s="22" t="s">
        <v>21</v>
      </c>
      <c r="D28" s="23">
        <v>64</v>
      </c>
      <c r="E28" s="19">
        <f t="shared" si="3"/>
        <v>649.6</v>
      </c>
      <c r="F28" s="19">
        <f t="shared" si="4"/>
        <v>64.960000000000008</v>
      </c>
      <c r="G28" s="19">
        <f t="shared" si="5"/>
        <v>714.56000000000006</v>
      </c>
      <c r="H28" s="19">
        <f t="shared" si="0"/>
        <v>133.65844799999999</v>
      </c>
      <c r="I28" s="19">
        <f t="shared" si="1"/>
        <v>20.479289600000001</v>
      </c>
      <c r="J28" s="19">
        <f t="shared" si="2"/>
        <v>0</v>
      </c>
      <c r="K28" s="19">
        <f t="shared" si="6"/>
        <v>580.90155200000004</v>
      </c>
      <c r="L28" s="30">
        <f t="shared" si="7"/>
        <v>560.42226240000002</v>
      </c>
      <c r="M28" s="21"/>
    </row>
    <row r="29" spans="3:13" ht="18" x14ac:dyDescent="0.25">
      <c r="C29" s="22" t="s">
        <v>22</v>
      </c>
      <c r="D29" s="23">
        <v>68</v>
      </c>
      <c r="E29" s="19">
        <f t="shared" si="3"/>
        <v>690.2</v>
      </c>
      <c r="F29" s="19">
        <f t="shared" si="4"/>
        <v>69.02000000000001</v>
      </c>
      <c r="G29" s="19">
        <f t="shared" si="5"/>
        <v>759.22</v>
      </c>
      <c r="H29" s="19">
        <f t="shared" si="0"/>
        <v>142.012101</v>
      </c>
      <c r="I29" s="19">
        <f t="shared" si="1"/>
        <v>21.759245200000002</v>
      </c>
      <c r="J29" s="19">
        <f t="shared" si="2"/>
        <v>0</v>
      </c>
      <c r="K29" s="19">
        <f t="shared" si="6"/>
        <v>617.207899</v>
      </c>
      <c r="L29" s="30">
        <f t="shared" si="7"/>
        <v>595.44865379999999</v>
      </c>
      <c r="M29" s="21"/>
    </row>
    <row r="30" spans="3:13" ht="18" x14ac:dyDescent="0.25">
      <c r="C30" s="22"/>
      <c r="D30" s="22"/>
      <c r="E30" s="22"/>
      <c r="F30" s="22"/>
      <c r="G30" s="22"/>
      <c r="H30" s="22"/>
      <c r="I30" s="25"/>
      <c r="J30" s="25"/>
      <c r="K30" s="25"/>
      <c r="L30" s="31"/>
      <c r="M30" s="21"/>
    </row>
    <row r="31" spans="3:13" ht="18" x14ac:dyDescent="0.25">
      <c r="C31" s="21"/>
      <c r="D31" s="21"/>
      <c r="E31" s="21"/>
      <c r="F31" s="21"/>
      <c r="G31" s="21"/>
      <c r="H31" s="21"/>
      <c r="I31" s="24"/>
      <c r="J31" s="24"/>
      <c r="K31" s="24"/>
      <c r="L31" s="32"/>
      <c r="M31" s="21"/>
    </row>
    <row r="32" spans="3:13" ht="18.75" x14ac:dyDescent="0.3">
      <c r="C32" s="16" t="s">
        <v>24</v>
      </c>
      <c r="D32" s="36" t="s">
        <v>26</v>
      </c>
      <c r="E32" s="36" t="s">
        <v>25</v>
      </c>
      <c r="F32" s="36" t="s">
        <v>28</v>
      </c>
      <c r="G32" s="21"/>
      <c r="H32" s="21"/>
      <c r="I32" s="24"/>
      <c r="J32" s="24"/>
      <c r="K32" s="24"/>
      <c r="L32" s="24"/>
      <c r="M32" s="21"/>
    </row>
    <row r="33" spans="3:13" ht="18.75" x14ac:dyDescent="0.3">
      <c r="C33" s="16" t="s">
        <v>27</v>
      </c>
      <c r="D33" s="37">
        <v>0</v>
      </c>
      <c r="E33" s="37">
        <v>0</v>
      </c>
      <c r="F33" s="36"/>
      <c r="G33" s="21"/>
      <c r="H33" s="21"/>
      <c r="I33" s="24"/>
      <c r="J33" s="24"/>
      <c r="K33" s="24"/>
      <c r="L33" s="24"/>
      <c r="M33" s="21"/>
    </row>
    <row r="34" spans="3:13" ht="18.75" x14ac:dyDescent="0.3">
      <c r="C34" s="14">
        <v>0</v>
      </c>
      <c r="D34" s="36">
        <v>0</v>
      </c>
      <c r="E34" s="36">
        <v>0</v>
      </c>
      <c r="F34" s="38">
        <v>0</v>
      </c>
      <c r="G34" s="21"/>
      <c r="H34" s="21"/>
      <c r="I34" s="21"/>
      <c r="J34" s="21"/>
      <c r="K34" s="21"/>
      <c r="L34" s="21"/>
      <c r="M34" s="21"/>
    </row>
    <row r="35" spans="3:13" ht="18" x14ac:dyDescent="0.25"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3:13" ht="18" x14ac:dyDescent="0.25"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</row>
  </sheetData>
  <pageMargins left="0.7" right="0.7" top="0.75" bottom="0.7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COUPEURS</vt:lpstr>
      <vt:lpstr>PORTEURS</vt:lpstr>
      <vt:lpstr>Feuil3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corinne21630@outlook.fr</cp:lastModifiedBy>
  <cp:lastPrinted>2020-08-18T07:43:51Z</cp:lastPrinted>
  <dcterms:created xsi:type="dcterms:W3CDTF">2008-08-27T09:43:37Z</dcterms:created>
  <dcterms:modified xsi:type="dcterms:W3CDTF">2020-08-18T07:43:54Z</dcterms:modified>
</cp:coreProperties>
</file>