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showInkAnnotation="0" autoCompressPictures="0"/>
  <bookViews>
    <workbookView xWindow="-15" yWindow="-15" windowWidth="29040" windowHeight="16440" tabRatio="500"/>
  </bookViews>
  <sheets>
    <sheet name="Feuil1" sheetId="1" r:id="rId1"/>
  </sheets>
  <calcPr calcId="145621" refMode="R1C1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Q35" i="1" l="1"/>
  <c r="K11" i="1"/>
  <c r="O28" i="1"/>
  <c r="K28" i="1"/>
  <c r="Q27" i="1"/>
  <c r="M19" i="1"/>
  <c r="M15" i="1"/>
  <c r="M6" i="1"/>
  <c r="M16" i="1"/>
  <c r="M14" i="1"/>
  <c r="M13" i="1"/>
  <c r="M18" i="1"/>
  <c r="M23" i="1"/>
  <c r="D6" i="1"/>
  <c r="G6" i="1"/>
  <c r="D13" i="1"/>
  <c r="G13" i="1"/>
  <c r="D18" i="1"/>
  <c r="G18" i="1"/>
  <c r="D20" i="1"/>
  <c r="G20" i="1"/>
  <c r="D23" i="1"/>
  <c r="G23" i="1"/>
  <c r="D26" i="1"/>
  <c r="G26" i="1"/>
  <c r="G35" i="1"/>
</calcChain>
</file>

<file path=xl/sharedStrings.xml><?xml version="1.0" encoding="utf-8"?>
<sst xmlns="http://schemas.openxmlformats.org/spreadsheetml/2006/main" count="71" uniqueCount="44">
  <si>
    <t>APPELLLATIONS</t>
    <phoneticPr fontId="1" type="noConversion"/>
  </si>
  <si>
    <t>SURFACE</t>
    <phoneticPr fontId="1" type="noConversion"/>
  </si>
  <si>
    <t>VALORISEE</t>
    <phoneticPr fontId="1" type="noConversion"/>
  </si>
  <si>
    <t>A L OUVREE</t>
    <phoneticPr fontId="1" type="noConversion"/>
  </si>
  <si>
    <t xml:space="preserve"> EN NOV 2011</t>
    <phoneticPr fontId="1" type="noConversion"/>
  </si>
  <si>
    <t>RICHEBOURG</t>
    <phoneticPr fontId="1" type="noConversion"/>
  </si>
  <si>
    <t>AF EXPLOIT</t>
    <phoneticPr fontId="1" type="noConversion"/>
  </si>
  <si>
    <t>CONVERSION</t>
    <phoneticPr fontId="1" type="noConversion"/>
  </si>
  <si>
    <t>SURFACE</t>
    <phoneticPr fontId="1" type="noConversion"/>
  </si>
  <si>
    <t>EN OUVREE</t>
    <phoneticPr fontId="1" type="noConversion"/>
  </si>
  <si>
    <t>VALEUR</t>
    <phoneticPr fontId="1" type="noConversion"/>
  </si>
  <si>
    <t>EXPLOITEE</t>
    <phoneticPr fontId="1" type="noConversion"/>
  </si>
  <si>
    <t>PAR AF</t>
    <phoneticPr fontId="1" type="noConversion"/>
  </si>
  <si>
    <t>CHAMBOLLE</t>
    <phoneticPr fontId="1" type="noConversion"/>
  </si>
  <si>
    <t>VOSNE REAS</t>
    <phoneticPr fontId="1" type="noConversion"/>
  </si>
  <si>
    <t>VOSNE CLOS FONTAINE</t>
    <phoneticPr fontId="1" type="noConversion"/>
  </si>
  <si>
    <t>HAUTES COTES</t>
    <phoneticPr fontId="1" type="noConversion"/>
  </si>
  <si>
    <t>BGO</t>
    <phoneticPr fontId="1" type="noConversion"/>
  </si>
  <si>
    <t>DONT ARRACHE LES 2/3</t>
    <phoneticPr fontId="1" type="noConversion"/>
  </si>
  <si>
    <t>TOUT EST ARRACHE</t>
    <phoneticPr fontId="1" type="noConversion"/>
  </si>
  <si>
    <t>AC45</t>
  </si>
  <si>
    <t>AL68</t>
  </si>
  <si>
    <t>AL88</t>
  </si>
  <si>
    <t xml:space="preserve">REDUITE APRES </t>
  </si>
  <si>
    <t>CALCUL  NOTAIRE</t>
  </si>
  <si>
    <t>AL134</t>
  </si>
  <si>
    <t>AK113</t>
  </si>
  <si>
    <t>AK114</t>
  </si>
  <si>
    <t>AN 239</t>
  </si>
  <si>
    <t>6,58%AN242</t>
  </si>
  <si>
    <t>an243</t>
  </si>
  <si>
    <t>zd468</t>
  </si>
  <si>
    <t>an245</t>
  </si>
  <si>
    <t>valorisee</t>
  </si>
  <si>
    <t>pleine propri</t>
  </si>
  <si>
    <t xml:space="preserve">cumul du jaune </t>
  </si>
  <si>
    <t>si</t>
  </si>
  <si>
    <t>libre</t>
  </si>
  <si>
    <t>fremieres</t>
  </si>
  <si>
    <t>derriere four</t>
  </si>
  <si>
    <t>pas de chat</t>
  </si>
  <si>
    <t>fouchere</t>
  </si>
  <si>
    <t>an237</t>
  </si>
  <si>
    <t>puis -30 %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</si>
</sst>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000"/>
  </numFmts>
  <fonts count="13" x14ac:knownFonts="1">
    <font>
      <sz val="10"/>
      <name val="Verdana"/>
    </font>
    <font>
      <sz val="8"/>
      <name val="Verdana"/>
    </font>
    <font>
      <sz val="14"/>
      <name val="Verdana"/>
    </font>
    <font>
      <sz val="16"/>
      <name val="Verdana"/>
    </font>
    <font>
      <i/>
      <sz val="12"/>
      <name val="Verdana"/>
    </font>
    <font>
      <sz val="10"/>
      <color rgb="FF0070C0"/>
      <name val="Verdana"/>
      <family val="2"/>
    </font>
    <font>
      <sz val="14"/>
      <color rgb="FF0070C0"/>
      <name val="Verdana"/>
      <family val="2"/>
    </font>
    <font>
      <sz val="10"/>
      <name val="Verdana"/>
    </font>
    <font>
      <sz val="14"/>
      <color rgb="FFFF0000"/>
      <name val="Verdana"/>
      <family val="2"/>
    </font>
    <font>
      <sz val="10"/>
      <name val="Verdana"/>
      <family val="2"/>
    </font>
    <font>
      <i/>
      <sz val="12"/>
      <name val="Verdana"/>
      <family val="2"/>
    </font>
    <font>
      <sz val="10"/>
      <color rgb="FFFF0000"/>
      <name val="Verdana"/>
      <family val="2"/>
    </font>
    <font>
      <i/>
      <sz val="14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9ECF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0" fillId="0" borderId="0" xfId="0" applyAlignment="1">
      <alignment horizontal="center"/>
    </xf>
    <xf numFmtId="4" fontId="2" fillId="0" borderId="0" xfId="0" applyNumberFormat="1" applyFont="1"/>
    <xf numFmtId="3" fontId="2" fillId="0" borderId="0" xfId="0" applyNumberFormat="1" applyFont="1"/>
    <xf numFmtId="4" fontId="0" fillId="0" borderId="0" xfId="0" applyNumberFormat="1"/>
    <xf numFmtId="4" fontId="3" fillId="0" borderId="0" xfId="0" applyNumberFormat="1" applyFont="1"/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2" fontId="2" fillId="0" borderId="1" xfId="0" applyNumberFormat="1" applyFont="1" applyBorder="1"/>
    <xf numFmtId="3" fontId="2" fillId="0" borderId="1" xfId="0" applyNumberFormat="1" applyFont="1" applyBorder="1"/>
    <xf numFmtId="4" fontId="2" fillId="0" borderId="1" xfId="0" applyNumberFormat="1" applyFont="1" applyBorder="1"/>
    <xf numFmtId="4" fontId="0" fillId="0" borderId="1" xfId="0" applyNumberFormat="1" applyBorder="1"/>
    <xf numFmtId="0" fontId="5" fillId="2" borderId="1" xfId="0" applyFont="1" applyFill="1" applyBorder="1"/>
    <xf numFmtId="0" fontId="6" fillId="2" borderId="1" xfId="0" applyFont="1" applyFill="1" applyBorder="1"/>
    <xf numFmtId="2" fontId="6" fillId="2" borderId="1" xfId="0" applyNumberFormat="1" applyFont="1" applyFill="1" applyBorder="1"/>
    <xf numFmtId="3" fontId="6" fillId="2" borderId="1" xfId="0" applyNumberFormat="1" applyFont="1" applyFill="1" applyBorder="1"/>
    <xf numFmtId="43" fontId="6" fillId="2" borderId="1" xfId="1" applyFont="1" applyFill="1" applyBorder="1"/>
    <xf numFmtId="4" fontId="8" fillId="2" borderId="1" xfId="0" applyNumberFormat="1" applyFont="1" applyFill="1" applyBorder="1"/>
    <xf numFmtId="0" fontId="10" fillId="0" borderId="1" xfId="0" applyFont="1" applyBorder="1"/>
    <xf numFmtId="0" fontId="9" fillId="0" borderId="1" xfId="0" applyFont="1" applyBorder="1"/>
    <xf numFmtId="0" fontId="8" fillId="2" borderId="1" xfId="0" applyFont="1" applyFill="1" applyBorder="1"/>
    <xf numFmtId="0" fontId="11" fillId="0" borderId="1" xfId="0" applyFont="1" applyBorder="1" applyAlignment="1">
      <alignment horizontal="center"/>
    </xf>
    <xf numFmtId="164" fontId="2" fillId="0" borderId="1" xfId="0" applyNumberFormat="1" applyFont="1" applyBorder="1"/>
    <xf numFmtId="0" fontId="0" fillId="3" borderId="1" xfId="0" applyFill="1" applyBorder="1"/>
    <xf numFmtId="0" fontId="9" fillId="3" borderId="1" xfId="0" applyFont="1" applyFill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2" fontId="2" fillId="3" borderId="1" xfId="0" applyNumberFormat="1" applyFont="1" applyFill="1" applyBorder="1"/>
    <xf numFmtId="3" fontId="2" fillId="3" borderId="1" xfId="0" applyNumberFormat="1" applyFont="1" applyFill="1" applyBorder="1"/>
    <xf numFmtId="0" fontId="8" fillId="3" borderId="1" xfId="0" applyFont="1" applyFill="1" applyBorder="1"/>
    <xf numFmtId="0" fontId="12" fillId="0" borderId="1" xfId="0" applyFont="1" applyBorder="1"/>
    <xf numFmtId="0" fontId="8" fillId="0" borderId="1" xfId="0" applyFont="1" applyBorder="1"/>
    <xf numFmtId="164" fontId="6" fillId="2" borderId="1" xfId="0" applyNumberFormat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9"/>
  <colors>
    <mruColors>
      <color rgb="FFA9EC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5"/>
  <sheetViews>
    <sheetView tabSelected="1" view="pageLayout" topLeftCell="H13" workbookViewId="0">
      <selection activeCell="Q16" sqref="Q1:Q1048576"/>
    </sheetView>
  </sheetViews>
  <sheetFormatPr baseColWidth="10" defaultRowHeight="12.75" x14ac:dyDescent="0.2"/>
  <cols>
    <col min="2" max="2" width="25.375" bestFit="1" customWidth="1"/>
    <col min="4" max="4" width="11.625" bestFit="1" customWidth="1"/>
    <col min="5" max="5" width="12.375" bestFit="1" customWidth="1"/>
    <col min="6" max="6" width="5.375" customWidth="1"/>
    <col min="7" max="7" width="18.875" bestFit="1" customWidth="1"/>
    <col min="8" max="8" width="15.25" customWidth="1"/>
    <col min="11" max="11" width="30.5" bestFit="1" customWidth="1"/>
    <col min="14" max="14" width="11" customWidth="1"/>
    <col min="15" max="15" width="11.625" bestFit="1" customWidth="1"/>
    <col min="16" max="16" width="19.625" bestFit="1" customWidth="1"/>
    <col min="17" max="17" width="18.875" bestFit="1" customWidth="1"/>
  </cols>
  <sheetData>
    <row r="1" spans="2:17" x14ac:dyDescent="0.2">
      <c r="B1" t="s">
        <v>0</v>
      </c>
      <c r="C1" t="s">
        <v>1</v>
      </c>
      <c r="D1" t="s">
        <v>7</v>
      </c>
      <c r="E1" s="3" t="s">
        <v>2</v>
      </c>
      <c r="G1" t="s">
        <v>10</v>
      </c>
      <c r="I1" s="9"/>
      <c r="J1" s="9"/>
      <c r="K1" s="9" t="s">
        <v>0</v>
      </c>
      <c r="L1" s="9" t="s">
        <v>1</v>
      </c>
      <c r="M1" s="9" t="s">
        <v>7</v>
      </c>
      <c r="N1" s="10" t="s">
        <v>2</v>
      </c>
      <c r="O1" s="25" t="s">
        <v>36</v>
      </c>
      <c r="P1" s="9" t="s">
        <v>33</v>
      </c>
      <c r="Q1" s="9" t="s">
        <v>10</v>
      </c>
    </row>
    <row r="2" spans="2:17" x14ac:dyDescent="0.2">
      <c r="C2" t="s">
        <v>6</v>
      </c>
      <c r="D2" t="s">
        <v>8</v>
      </c>
      <c r="E2" s="3" t="s">
        <v>3</v>
      </c>
      <c r="G2" t="s">
        <v>11</v>
      </c>
      <c r="I2" s="9"/>
      <c r="J2" s="9"/>
      <c r="K2" s="9"/>
      <c r="L2" s="9" t="s">
        <v>6</v>
      </c>
      <c r="M2" s="9" t="s">
        <v>1</v>
      </c>
      <c r="N2" s="10" t="s">
        <v>3</v>
      </c>
      <c r="O2" s="25" t="s">
        <v>37</v>
      </c>
      <c r="P2" s="9" t="s">
        <v>34</v>
      </c>
      <c r="Q2" s="9" t="s">
        <v>11</v>
      </c>
    </row>
    <row r="3" spans="2:17" x14ac:dyDescent="0.2">
      <c r="D3" t="s">
        <v>9</v>
      </c>
      <c r="E3" s="3" t="s">
        <v>4</v>
      </c>
      <c r="G3" t="s">
        <v>12</v>
      </c>
      <c r="I3" s="9"/>
      <c r="J3" s="9"/>
      <c r="K3" s="9"/>
      <c r="L3" s="9"/>
      <c r="M3" s="9" t="s">
        <v>9</v>
      </c>
      <c r="N3" s="10" t="s">
        <v>4</v>
      </c>
      <c r="O3" s="9"/>
      <c r="P3" s="23" t="s">
        <v>43</v>
      </c>
      <c r="Q3" s="9" t="s">
        <v>12</v>
      </c>
    </row>
    <row r="4" spans="2:17" x14ac:dyDescent="0.2">
      <c r="D4">
        <v>4.2799999999999998E-2</v>
      </c>
      <c r="I4" s="9"/>
      <c r="J4" s="9"/>
      <c r="K4" s="9"/>
      <c r="L4" s="9"/>
      <c r="M4" s="9">
        <v>4.2799999999999998E-2</v>
      </c>
      <c r="N4" s="9"/>
      <c r="O4" s="9"/>
      <c r="P4" s="9"/>
      <c r="Q4" s="9" t="s">
        <v>23</v>
      </c>
    </row>
    <row r="5" spans="2:17" x14ac:dyDescent="0.2">
      <c r="I5" s="9"/>
      <c r="J5" s="9"/>
      <c r="K5" s="9"/>
      <c r="L5" s="9"/>
      <c r="M5" s="9"/>
      <c r="N5" s="9"/>
      <c r="O5" s="9"/>
      <c r="P5" s="9"/>
      <c r="Q5" s="9" t="s">
        <v>24</v>
      </c>
    </row>
    <row r="6" spans="2:17" ht="18" x14ac:dyDescent="0.25">
      <c r="B6" s="1" t="s">
        <v>5</v>
      </c>
      <c r="C6" s="1">
        <v>0.6</v>
      </c>
      <c r="D6" s="2">
        <f>SUM(C6/D4)</f>
        <v>14.018691588785046</v>
      </c>
      <c r="E6" s="5">
        <v>300000</v>
      </c>
      <c r="F6" s="1"/>
      <c r="G6" s="4">
        <f>SUM(D6*E6)</f>
        <v>4205607.4766355138</v>
      </c>
      <c r="I6" s="9" t="s">
        <v>28</v>
      </c>
      <c r="J6" s="9"/>
      <c r="K6" s="11" t="s">
        <v>5</v>
      </c>
      <c r="L6" s="26">
        <v>7.2999999999999995E-2</v>
      </c>
      <c r="M6" s="12">
        <f>SUM(L6/M4)</f>
        <v>1.705607476635514</v>
      </c>
      <c r="N6" s="13">
        <v>300000</v>
      </c>
      <c r="O6" s="35">
        <v>511700</v>
      </c>
      <c r="P6" s="11"/>
      <c r="Q6" s="14">
        <v>358000</v>
      </c>
    </row>
    <row r="7" spans="2:17" ht="18" x14ac:dyDescent="0.25">
      <c r="B7" s="1"/>
      <c r="C7" s="1"/>
      <c r="D7" s="2"/>
      <c r="E7" s="5"/>
      <c r="F7" s="1"/>
      <c r="G7" s="4"/>
      <c r="I7" s="9" t="s">
        <v>29</v>
      </c>
      <c r="J7" s="9"/>
      <c r="K7" s="11" t="s">
        <v>5</v>
      </c>
      <c r="L7" s="11">
        <v>1.7999999999999999E-2</v>
      </c>
      <c r="M7" s="12"/>
      <c r="N7" s="13"/>
      <c r="O7" s="11"/>
      <c r="P7" s="11"/>
      <c r="Q7" s="14">
        <v>87322.59</v>
      </c>
    </row>
    <row r="8" spans="2:17" ht="18" x14ac:dyDescent="0.25">
      <c r="B8" s="1"/>
      <c r="C8" s="1"/>
      <c r="D8" s="2"/>
      <c r="E8" s="5"/>
      <c r="F8" s="1"/>
      <c r="G8" s="4"/>
      <c r="I8" s="16" t="s">
        <v>30</v>
      </c>
      <c r="J8" s="16"/>
      <c r="K8" s="17" t="s">
        <v>5</v>
      </c>
      <c r="L8" s="24">
        <v>9.4899999999999998E-2</v>
      </c>
      <c r="M8" s="18"/>
      <c r="N8" s="19"/>
      <c r="O8" s="24">
        <v>666000</v>
      </c>
      <c r="P8" s="20">
        <v>466200</v>
      </c>
      <c r="Q8" s="21">
        <v>372960</v>
      </c>
    </row>
    <row r="9" spans="2:17" ht="18" x14ac:dyDescent="0.25">
      <c r="B9" s="1"/>
      <c r="C9" s="1"/>
      <c r="D9" s="2"/>
      <c r="E9" s="5"/>
      <c r="F9" s="1"/>
      <c r="G9" s="4"/>
      <c r="I9" s="16" t="s">
        <v>32</v>
      </c>
      <c r="J9" s="16"/>
      <c r="K9" s="17" t="s">
        <v>5</v>
      </c>
      <c r="L9" s="24">
        <v>3.32E-2</v>
      </c>
      <c r="M9" s="18"/>
      <c r="N9" s="19"/>
      <c r="O9" s="24">
        <v>234000</v>
      </c>
      <c r="P9" s="20">
        <v>161700</v>
      </c>
      <c r="Q9" s="21">
        <v>129360</v>
      </c>
    </row>
    <row r="10" spans="2:17" ht="18" x14ac:dyDescent="0.25">
      <c r="B10" s="1"/>
      <c r="C10" s="1"/>
      <c r="D10" s="2"/>
      <c r="E10" s="5"/>
      <c r="F10" s="1"/>
      <c r="G10" s="4"/>
      <c r="I10" s="16" t="s">
        <v>42</v>
      </c>
      <c r="J10" s="16"/>
      <c r="K10" s="17" t="s">
        <v>5</v>
      </c>
      <c r="L10" s="24">
        <v>0.27089999999999997</v>
      </c>
      <c r="M10" s="18"/>
      <c r="N10" s="19"/>
      <c r="O10" s="24">
        <v>1896000</v>
      </c>
      <c r="P10" s="20"/>
      <c r="Q10" s="21"/>
    </row>
    <row r="11" spans="2:17" ht="18" x14ac:dyDescent="0.25">
      <c r="B11" s="1"/>
      <c r="C11" s="1"/>
      <c r="D11" s="2"/>
      <c r="E11" s="5"/>
      <c r="F11" s="1"/>
      <c r="G11" s="4"/>
      <c r="I11" s="16"/>
      <c r="J11" s="16"/>
      <c r="K11" s="36">
        <f>SUM(L6:L10)</f>
        <v>0.49</v>
      </c>
      <c r="L11" s="24"/>
      <c r="M11" s="18"/>
      <c r="N11" s="19"/>
      <c r="O11" s="24"/>
      <c r="P11" s="20"/>
      <c r="Q11" s="21"/>
    </row>
    <row r="12" spans="2:17" x14ac:dyDescent="0.2">
      <c r="I12" s="9"/>
      <c r="J12" s="9"/>
      <c r="K12" s="9"/>
      <c r="L12" s="9"/>
      <c r="M12" s="9"/>
      <c r="N12" s="9"/>
      <c r="O12" s="9"/>
      <c r="P12" s="9"/>
      <c r="Q12" s="9"/>
    </row>
    <row r="13" spans="2:17" ht="18" x14ac:dyDescent="0.25">
      <c r="B13" s="1" t="s">
        <v>13</v>
      </c>
      <c r="C13" s="1">
        <v>0.3947</v>
      </c>
      <c r="D13" s="2">
        <f>SUM(C13/D4)</f>
        <v>9.2219626168224309</v>
      </c>
      <c r="E13" s="5">
        <v>35000</v>
      </c>
      <c r="F13" s="1"/>
      <c r="G13" s="4">
        <f>SUM(D13*E13)</f>
        <v>322768.69158878509</v>
      </c>
      <c r="I13" s="27" t="s">
        <v>20</v>
      </c>
      <c r="J13" s="28" t="s">
        <v>38</v>
      </c>
      <c r="K13" s="29" t="s">
        <v>13</v>
      </c>
      <c r="L13" s="30">
        <v>0.17100000000000001</v>
      </c>
      <c r="M13" s="31">
        <f>SUM(L13/M4)</f>
        <v>3.9953271028037389</v>
      </c>
      <c r="N13" s="32">
        <v>35000</v>
      </c>
      <c r="O13" s="33">
        <v>139800</v>
      </c>
      <c r="P13" s="29"/>
      <c r="Q13" s="14">
        <v>97800</v>
      </c>
    </row>
    <row r="14" spans="2:17" ht="18" x14ac:dyDescent="0.25">
      <c r="I14" s="27" t="s">
        <v>21</v>
      </c>
      <c r="J14" s="28" t="s">
        <v>39</v>
      </c>
      <c r="K14" s="29" t="s">
        <v>13</v>
      </c>
      <c r="L14" s="29">
        <v>8.8300000000000003E-2</v>
      </c>
      <c r="M14" s="31">
        <f>SUM(L14/M4)</f>
        <v>2.0630841121495327</v>
      </c>
      <c r="N14" s="32">
        <v>35000</v>
      </c>
      <c r="O14" s="33">
        <v>72200</v>
      </c>
      <c r="P14" s="29"/>
      <c r="Q14" s="14">
        <v>50500</v>
      </c>
    </row>
    <row r="15" spans="2:17" ht="18" x14ac:dyDescent="0.25">
      <c r="I15" s="27" t="s">
        <v>22</v>
      </c>
      <c r="J15" s="28" t="s">
        <v>40</v>
      </c>
      <c r="K15" s="29" t="s">
        <v>13</v>
      </c>
      <c r="L15" s="29">
        <v>4.8599999999999997E-2</v>
      </c>
      <c r="M15" s="31">
        <f>SUM(L15/M4)</f>
        <v>1.1355140186915889</v>
      </c>
      <c r="N15" s="32">
        <v>35000</v>
      </c>
      <c r="O15" s="33">
        <v>39750</v>
      </c>
      <c r="P15" s="29"/>
      <c r="Q15" s="14">
        <v>27800</v>
      </c>
    </row>
    <row r="16" spans="2:17" ht="18" x14ac:dyDescent="0.25">
      <c r="I16" s="27" t="s">
        <v>25</v>
      </c>
      <c r="J16" s="28" t="s">
        <v>41</v>
      </c>
      <c r="K16" s="29" t="s">
        <v>13</v>
      </c>
      <c r="L16" s="29">
        <v>2.8799999999999999E-2</v>
      </c>
      <c r="M16" s="31">
        <f>SUM(L16/M6)</f>
        <v>1.6885479452054795E-2</v>
      </c>
      <c r="N16" s="32">
        <v>35000</v>
      </c>
      <c r="O16" s="33">
        <v>23500</v>
      </c>
      <c r="P16" s="29"/>
      <c r="Q16" s="14">
        <v>14500</v>
      </c>
    </row>
    <row r="17" spans="2:17" ht="18" x14ac:dyDescent="0.25">
      <c r="I17" s="9"/>
      <c r="J17" s="9"/>
      <c r="K17" s="11"/>
      <c r="L17" s="11"/>
      <c r="M17" s="12"/>
      <c r="N17" s="13"/>
      <c r="O17" s="11"/>
      <c r="P17" s="11"/>
      <c r="Q17" s="14"/>
    </row>
    <row r="18" spans="2:17" ht="18" x14ac:dyDescent="0.25">
      <c r="B18" s="1" t="s">
        <v>14</v>
      </c>
      <c r="C18" s="1">
        <v>1.6257999999999999</v>
      </c>
      <c r="D18" s="2">
        <f>SUM(C18/D4)</f>
        <v>37.985981308411212</v>
      </c>
      <c r="E18" s="5">
        <v>37500</v>
      </c>
      <c r="F18" s="1"/>
      <c r="G18" s="4">
        <f>SUM(D18*E18)</f>
        <v>1424474.2990654204</v>
      </c>
      <c r="I18" s="27" t="s">
        <v>26</v>
      </c>
      <c r="J18" s="27"/>
      <c r="K18" s="29" t="s">
        <v>14</v>
      </c>
      <c r="L18" s="29">
        <v>1.3042</v>
      </c>
      <c r="M18" s="31">
        <f>SUM(L18/M4)</f>
        <v>30.471962616822431</v>
      </c>
      <c r="N18" s="32">
        <v>37500</v>
      </c>
      <c r="O18" s="33">
        <v>1066000</v>
      </c>
      <c r="P18" s="29"/>
      <c r="Q18" s="14"/>
    </row>
    <row r="19" spans="2:17" ht="18" x14ac:dyDescent="0.25">
      <c r="I19" s="27" t="s">
        <v>27</v>
      </c>
      <c r="J19" s="27"/>
      <c r="K19" s="29" t="s">
        <v>14</v>
      </c>
      <c r="L19" s="29">
        <v>0.14050000000000001</v>
      </c>
      <c r="M19" s="31">
        <f>SUM(L19/M4)</f>
        <v>3.2827102803738324</v>
      </c>
      <c r="N19" s="27"/>
      <c r="O19" s="33">
        <v>114900</v>
      </c>
      <c r="P19" s="27"/>
      <c r="Q19" s="14">
        <v>826600</v>
      </c>
    </row>
    <row r="20" spans="2:17" ht="18" x14ac:dyDescent="0.25">
      <c r="B20" s="1" t="s">
        <v>15</v>
      </c>
      <c r="C20" s="1">
        <v>0.35899999999999999</v>
      </c>
      <c r="D20" s="2">
        <f>SUM(C20/D4)</f>
        <v>8.3878504672897201</v>
      </c>
      <c r="E20" s="5">
        <v>37500</v>
      </c>
      <c r="F20" s="1"/>
      <c r="G20" s="4">
        <f>SUM(D20*E20)</f>
        <v>314544.39252336451</v>
      </c>
      <c r="I20" s="27">
        <v>331</v>
      </c>
      <c r="J20" s="27"/>
      <c r="K20" s="29" t="s">
        <v>14</v>
      </c>
      <c r="L20" s="29">
        <v>0.1229</v>
      </c>
      <c r="M20" s="31">
        <v>2.87</v>
      </c>
      <c r="N20" s="32"/>
      <c r="O20" s="33">
        <v>100500</v>
      </c>
      <c r="P20" s="29"/>
      <c r="Q20" s="14"/>
    </row>
    <row r="21" spans="2:17" ht="18" x14ac:dyDescent="0.25">
      <c r="I21" s="27">
        <v>332</v>
      </c>
      <c r="J21" s="27"/>
      <c r="K21" s="29" t="s">
        <v>14</v>
      </c>
      <c r="L21" s="29">
        <v>2.0899999999999998E-2</v>
      </c>
      <c r="M21" s="31">
        <v>0.49</v>
      </c>
      <c r="N21" s="27"/>
      <c r="O21" s="33">
        <v>17100</v>
      </c>
      <c r="P21" s="27"/>
      <c r="Q21" s="14">
        <v>82200</v>
      </c>
    </row>
    <row r="22" spans="2:17" ht="18" x14ac:dyDescent="0.25">
      <c r="I22" s="9"/>
      <c r="J22" s="9"/>
      <c r="K22" s="11"/>
      <c r="L22" s="9"/>
      <c r="M22" s="9"/>
      <c r="N22" s="9"/>
      <c r="O22" s="9"/>
      <c r="P22" s="9"/>
      <c r="Q22" s="9"/>
    </row>
    <row r="23" spans="2:17" ht="18" x14ac:dyDescent="0.25">
      <c r="B23" s="1" t="s">
        <v>16</v>
      </c>
      <c r="C23" s="1">
        <v>3.2277999999999998</v>
      </c>
      <c r="D23" s="2">
        <f>SUM(C23/D4)</f>
        <v>75.415887850467286</v>
      </c>
      <c r="E23" s="5">
        <v>9250</v>
      </c>
      <c r="F23" s="1"/>
      <c r="G23" s="4">
        <f>SUM(D23*E23)</f>
        <v>697596.96261682245</v>
      </c>
      <c r="I23" s="9"/>
      <c r="J23" s="9"/>
      <c r="K23" s="11" t="s">
        <v>16</v>
      </c>
      <c r="L23" s="11">
        <v>0.9335</v>
      </c>
      <c r="M23" s="12">
        <f>SUM(L23/M4)</f>
        <v>21.810747663551403</v>
      </c>
      <c r="N23" s="13">
        <v>9250</v>
      </c>
      <c r="O23" s="34">
        <v>52340</v>
      </c>
      <c r="P23" s="11"/>
      <c r="Q23" s="14">
        <v>19000</v>
      </c>
    </row>
    <row r="24" spans="2:17" ht="18" x14ac:dyDescent="0.25">
      <c r="B24" s="8" t="s">
        <v>18</v>
      </c>
      <c r="I24" s="16" t="s">
        <v>31</v>
      </c>
      <c r="J24" s="16"/>
      <c r="K24" s="17" t="s">
        <v>16</v>
      </c>
      <c r="L24" s="17">
        <v>3.8048000000000002</v>
      </c>
      <c r="M24" s="16"/>
      <c r="N24" s="16"/>
      <c r="O24" s="16"/>
      <c r="P24" s="20">
        <v>56500</v>
      </c>
      <c r="Q24" s="21">
        <v>45200</v>
      </c>
    </row>
    <row r="25" spans="2:17" ht="18" x14ac:dyDescent="0.25">
      <c r="B25" s="1"/>
      <c r="C25" s="1"/>
      <c r="D25" s="2"/>
      <c r="E25" s="5"/>
      <c r="F25" s="1"/>
      <c r="G25" s="4"/>
      <c r="I25" s="9"/>
      <c r="J25" s="9"/>
      <c r="K25" s="11"/>
      <c r="L25" s="11"/>
      <c r="M25" s="12"/>
      <c r="N25" s="13"/>
      <c r="O25" s="11"/>
      <c r="P25" s="11"/>
      <c r="Q25" s="14"/>
    </row>
    <row r="26" spans="2:17" ht="18" x14ac:dyDescent="0.25">
      <c r="B26" s="1" t="s">
        <v>17</v>
      </c>
      <c r="C26" s="1">
        <v>0.20499999999999999</v>
      </c>
      <c r="D26" s="2">
        <f>SUM(C26/D4)</f>
        <v>4.7897196261682247</v>
      </c>
      <c r="E26" s="5">
        <v>1250</v>
      </c>
      <c r="F26" s="1"/>
      <c r="G26" s="4">
        <f>SUM(D26*E26)</f>
        <v>5987.1495327102812</v>
      </c>
      <c r="I26" s="9"/>
      <c r="J26" s="9"/>
      <c r="K26" s="11"/>
      <c r="L26" s="11"/>
      <c r="M26" s="12"/>
      <c r="N26" s="13"/>
      <c r="O26" s="11"/>
      <c r="P26" s="11"/>
      <c r="Q26" s="14"/>
    </row>
    <row r="27" spans="2:17" ht="15" x14ac:dyDescent="0.2">
      <c r="B27" s="8" t="s">
        <v>19</v>
      </c>
      <c r="G27" s="6"/>
      <c r="I27" s="9"/>
      <c r="J27" s="9"/>
      <c r="K27" s="22" t="s">
        <v>35</v>
      </c>
      <c r="L27" s="9"/>
      <c r="M27" s="9"/>
      <c r="N27" s="9"/>
      <c r="O27" s="9"/>
      <c r="P27" s="9"/>
      <c r="Q27" s="15">
        <f>SUM(Q6:Q26)</f>
        <v>2111242.59</v>
      </c>
    </row>
    <row r="28" spans="2:17" x14ac:dyDescent="0.2">
      <c r="I28" s="9"/>
      <c r="J28" s="9"/>
      <c r="K28" s="15">
        <f>SUM(Q8+Q9+Q24)</f>
        <v>547520</v>
      </c>
      <c r="L28" s="9"/>
      <c r="M28" s="9"/>
      <c r="N28" s="9"/>
      <c r="O28" s="9">
        <f>SUM(O4:O26)</f>
        <v>4933790</v>
      </c>
      <c r="P28" s="9"/>
      <c r="Q28" s="9"/>
    </row>
    <row r="29" spans="2:17" ht="75.75" customHeight="1" x14ac:dyDescent="0.2">
      <c r="I29" s="9"/>
      <c r="J29" s="9"/>
      <c r="K29" s="15"/>
      <c r="L29" s="9"/>
      <c r="M29" s="9"/>
      <c r="N29" s="9"/>
      <c r="O29" s="9"/>
      <c r="P29" s="9"/>
      <c r="Q29" s="9"/>
    </row>
    <row r="30" spans="2:17" x14ac:dyDescent="0.2">
      <c r="I30" s="9"/>
      <c r="J30" s="9"/>
      <c r="K30" s="15"/>
      <c r="L30" s="9"/>
      <c r="M30" s="9"/>
      <c r="N30" s="9"/>
      <c r="O30" s="9"/>
      <c r="P30" s="9"/>
      <c r="Q30" s="9"/>
    </row>
    <row r="31" spans="2:17" x14ac:dyDescent="0.2">
      <c r="I31" s="9"/>
      <c r="J31" s="9"/>
      <c r="K31" s="15"/>
      <c r="L31" s="9"/>
      <c r="M31" s="9"/>
      <c r="N31" s="9"/>
      <c r="O31" s="9"/>
      <c r="P31" s="9"/>
      <c r="Q31" s="9"/>
    </row>
    <row r="32" spans="2:17" x14ac:dyDescent="0.2">
      <c r="I32" s="9"/>
      <c r="J32" s="9"/>
      <c r="K32" s="9"/>
      <c r="L32" s="9"/>
      <c r="M32" s="9"/>
      <c r="N32" s="9"/>
      <c r="O32" s="9"/>
      <c r="P32" s="9"/>
      <c r="Q32" s="9"/>
    </row>
    <row r="35" spans="7:17" ht="19.5" x14ac:dyDescent="0.25">
      <c r="G35" s="7">
        <f>SUM(G6:G34)</f>
        <v>6970978.9719626168</v>
      </c>
      <c r="Q35" s="7">
        <f>SUM(Q6:Q34)</f>
        <v>4222485.18</v>
      </c>
    </row>
  </sheetData>
  <phoneticPr fontId="1" type="noConversion"/>
  <pageMargins left="0.23622047244094491" right="0.23622047244094491" top="0.74803149606299213" bottom="0.74803149606299213" header="0.31496062992125984" footer="0.31496062992125984"/>
  <pageSetup paperSize="8" scale="73" orientation="landscape" horizontalDpi="4294967292" verticalDpi="4294967292" r:id="rId1"/>
  <headerFooter>
    <oddHeader>&amp;Cbien du gfa donne a AF en noir et de l'indivision en bleu</oddHeader>
  </headerFooter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af-gros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Francoise Parent</dc:creator>
  <cp:lastModifiedBy>af</cp:lastModifiedBy>
  <cp:lastPrinted>2014-02-19T13:41:36Z</cp:lastPrinted>
  <dcterms:created xsi:type="dcterms:W3CDTF">2011-11-17T20:37:17Z</dcterms:created>
  <dcterms:modified xsi:type="dcterms:W3CDTF">2014-02-19T13:42:13Z</dcterms:modified>
</cp:coreProperties>
</file>