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845" yWindow="4110" windowWidth="17820" windowHeight="7470" tabRatio="947" firstSheet="2" activeTab="2"/>
  </bookViews>
  <sheets>
    <sheet name=" " sheetId="6" state="hidden" r:id="rId1"/>
    <sheet name="champs de fusion" sheetId="12" state="hidden" r:id="rId2"/>
    <sheet name="RDO Accord collaboration" sheetId="23" r:id="rId3"/>
    <sheet name="CLT Accord traite" sheetId="24" r:id="rId4"/>
    <sheet name="Cockpit" sheetId="7" state="hidden" r:id="rId5"/>
    <sheet name="Listes" sheetId="8" state="hidden" r:id="rId6"/>
    <sheet name="Feuil1" sheetId="32" r:id="rId7"/>
  </sheets>
  <definedNames>
    <definedName name="_xlnm._FilterDatabase" localSheetId="5" hidden="1">Listes!$A$1:$H$56</definedName>
    <definedName name="_xlnm._FilterDatabase" localSheetId="2" hidden="1">'RDO Accord collaboration'!#REF!</definedName>
    <definedName name="adres1">Listes!$C$2:$C$56</definedName>
    <definedName name="adres2">Listes!$D$2:$D$56</definedName>
    <definedName name="ag">Listes!$A$2:$A$56</definedName>
    <definedName name="agence">Listes!$H$2:$H$56</definedName>
    <definedName name="an">Listes!$AG$2:$AG$23</definedName>
    <definedName name="anciennete">Listes!$V$2:$V$4</definedName>
    <definedName name="c_r1">#REF!</definedName>
    <definedName name="c_r2">#REF!</definedName>
    <definedName name="c_r3">#REF!</definedName>
    <definedName name="c_r4">#REF!</definedName>
    <definedName name="c_r5">#REF!</definedName>
    <definedName name="cp_ville">Listes!$E$2:$E$56</definedName>
    <definedName name="engagement">#REF!</definedName>
    <definedName name="facturation">Listes!$U$2:$U$5</definedName>
    <definedName name="fax">Listes!$G$2:$G$56</definedName>
    <definedName name="fiche">Listes!$K$2:$K$33</definedName>
    <definedName name="fonction">Listes!$Y$2:$Y$8</definedName>
    <definedName name="go">Listes!$L$2:$L$4</definedName>
    <definedName name="indicateur">Listes!$X$2:$X$4</definedName>
    <definedName name="lib_ag">Listes!$B$2:$B$56</definedName>
    <definedName name="listeraisons">#REF!</definedName>
    <definedName name="mois">Listes!$AE$2:$AE$13</definedName>
    <definedName name="moyens">Listes!$N$2:$N$4</definedName>
    <definedName name="ordres">Listes!$R$2:$R$4</definedName>
    <definedName name="pays">Listes!$J$2:$J$33</definedName>
    <definedName name="selec°1">#REF!</definedName>
    <definedName name="selec°2">#REF!</definedName>
    <definedName name="select1">#REF!</definedName>
    <definedName name="select2">#REF!</definedName>
    <definedName name="sens">Listes!$P$2:$P$4</definedName>
    <definedName name="sim">Listes!$AB$2:$AB$4</definedName>
    <definedName name="supermarché">Listes!$AD$2:$AD$3</definedName>
    <definedName name="tel">Listes!$F$2:$F$56</definedName>
    <definedName name="températures">#REF!</definedName>
    <definedName name="type_tarif">Listes!$T$2:$T$4</definedName>
    <definedName name="_xlnm.Print_Area" localSheetId="2">'RDO Accord collaboration'!$A:$R</definedName>
  </definedNames>
  <calcPr calcId="145621"/>
</workbook>
</file>

<file path=xl/calcChain.xml><?xml version="1.0" encoding="utf-8"?>
<calcChain xmlns="http://schemas.openxmlformats.org/spreadsheetml/2006/main">
  <c r="AJ2" i="12" l="1"/>
  <c r="AI2" i="12"/>
  <c r="AH2" i="12"/>
  <c r="AG2" i="12"/>
  <c r="AF2" i="12"/>
  <c r="AE2" i="12"/>
  <c r="AD2" i="12"/>
  <c r="AC2" i="12"/>
  <c r="AB2" i="12"/>
  <c r="AA2" i="12"/>
  <c r="Z2" i="12"/>
  <c r="Y2" i="12"/>
  <c r="X2" i="12"/>
  <c r="I2" i="12" l="1"/>
  <c r="AP2" i="12"/>
  <c r="AQ2" i="12"/>
  <c r="BD2" i="12"/>
  <c r="AS2" i="12"/>
  <c r="AR2" i="12"/>
  <c r="D81" i="23" l="1"/>
  <c r="H27" i="23"/>
  <c r="C27" i="23"/>
  <c r="O25" i="23"/>
  <c r="P2" i="12" l="1"/>
  <c r="BA2" i="12" l="1"/>
  <c r="BC2" i="12"/>
  <c r="B2" i="12"/>
  <c r="M2" i="12"/>
  <c r="K2" i="12"/>
  <c r="L2" i="12"/>
  <c r="D10" i="23" l="1"/>
  <c r="H10" i="23"/>
  <c r="F69" i="23" l="1"/>
  <c r="G62" i="23"/>
  <c r="AN2" i="12"/>
  <c r="BB2" i="12" l="1"/>
  <c r="BQ2" i="12"/>
  <c r="BP2" i="12"/>
  <c r="BO2" i="12"/>
  <c r="BN2" i="12"/>
  <c r="BM2" i="12"/>
  <c r="BL2" i="12"/>
  <c r="U2" i="12" l="1"/>
  <c r="S2" i="12"/>
  <c r="R2" i="12"/>
  <c r="N2" i="12" l="1"/>
  <c r="H2" i="12"/>
  <c r="J2" i="12"/>
  <c r="A2" i="12" l="1"/>
  <c r="W2" i="12" l="1"/>
  <c r="V2" i="12" l="1"/>
  <c r="E23" i="24" l="1"/>
  <c r="B25" i="24"/>
  <c r="D71" i="23"/>
  <c r="AT2" i="12"/>
  <c r="L36" i="23"/>
  <c r="H36" i="23"/>
  <c r="D36" i="23"/>
  <c r="C25" i="23"/>
  <c r="H25" i="23"/>
  <c r="L14" i="23"/>
  <c r="H14" i="23"/>
  <c r="D14" i="23"/>
  <c r="D13" i="23"/>
  <c r="D35" i="23" s="1"/>
  <c r="D12" i="23"/>
  <c r="D34" i="23" s="1"/>
  <c r="D11" i="23"/>
  <c r="D33" i="23" s="1"/>
  <c r="D32" i="23"/>
  <c r="AX2" i="12" l="1"/>
  <c r="AV2" i="12" l="1"/>
  <c r="AY2" i="12" l="1"/>
  <c r="AW2" i="12"/>
  <c r="AU2" i="12" l="1"/>
  <c r="AZ2" i="12"/>
  <c r="AO2" i="12"/>
  <c r="AM2" i="12"/>
  <c r="AL2" i="12"/>
  <c r="T2" i="12" l="1"/>
  <c r="Q2" i="12"/>
  <c r="O2" i="12"/>
  <c r="G2" i="12"/>
  <c r="F2" i="12"/>
  <c r="E2" i="12"/>
  <c r="D2" i="12"/>
  <c r="C2" i="12"/>
  <c r="BE2" i="12"/>
  <c r="BG2" i="12"/>
  <c r="BF2" i="12"/>
  <c r="BH2" i="12" l="1"/>
  <c r="BK2" i="12"/>
  <c r="BJ2" i="12" l="1"/>
  <c r="BI2" i="12"/>
  <c r="AK2" i="12" l="1"/>
  <c r="E30" i="7" l="1"/>
  <c r="D30" i="7"/>
  <c r="C30" i="7"/>
  <c r="E29" i="7"/>
  <c r="D29" i="7"/>
  <c r="C29" i="7"/>
  <c r="E28" i="7"/>
  <c r="D28" i="7"/>
  <c r="C28" i="7"/>
  <c r="N13" i="7"/>
  <c r="M13" i="7"/>
  <c r="L13" i="7"/>
  <c r="K13" i="7"/>
  <c r="J13" i="7"/>
  <c r="I13" i="7"/>
  <c r="H13" i="7"/>
  <c r="G13" i="7"/>
  <c r="F13" i="7"/>
  <c r="E13" i="7"/>
  <c r="D13" i="7"/>
  <c r="C13" i="7"/>
</calcChain>
</file>

<file path=xl/sharedStrings.xml><?xml version="1.0" encoding="utf-8"?>
<sst xmlns="http://schemas.openxmlformats.org/spreadsheetml/2006/main" count="676" uniqueCount="641">
  <si>
    <t>Raison Sociale</t>
  </si>
  <si>
    <t>Interlocuteur destinataire de l'offre</t>
  </si>
  <si>
    <t>Adresse client 1</t>
  </si>
  <si>
    <t>Adresse client 2</t>
  </si>
  <si>
    <t>Pays client</t>
  </si>
  <si>
    <t>CP Client</t>
  </si>
  <si>
    <t>Ville client</t>
  </si>
  <si>
    <t>Effectif client</t>
  </si>
  <si>
    <t>CA/an client</t>
  </si>
  <si>
    <t>CA/an export client</t>
  </si>
  <si>
    <t>Site internet client</t>
  </si>
  <si>
    <t>Appartenance groupe client</t>
  </si>
  <si>
    <t>Implantation client</t>
  </si>
  <si>
    <t>Descripitf métier client</t>
  </si>
  <si>
    <t>Nature marchandises client</t>
  </si>
  <si>
    <t xml:space="preserve">Emballage &amp; conditionnement client : </t>
  </si>
  <si>
    <t>RPV</t>
  </si>
  <si>
    <t>Expéditions nationales</t>
  </si>
  <si>
    <t>Nb expé nationales</t>
  </si>
  <si>
    <t>Poids moyen expé nationales</t>
  </si>
  <si>
    <t>UM expé nationales</t>
  </si>
  <si>
    <t>Expéditions Export</t>
  </si>
  <si>
    <t>Nb expé EXP1</t>
  </si>
  <si>
    <t>Nb expé EXP2</t>
  </si>
  <si>
    <t>Nb expé EXP3</t>
  </si>
  <si>
    <t>Nb expé EXP4</t>
  </si>
  <si>
    <t>Nb expé EXP5</t>
  </si>
  <si>
    <t>Nb expé EXP6</t>
  </si>
  <si>
    <t>Nb expé EXP7</t>
  </si>
  <si>
    <t>Nb expé EXP8</t>
  </si>
  <si>
    <t>Nb expé EXP9</t>
  </si>
  <si>
    <t>Nb expé EXP10</t>
  </si>
  <si>
    <t>Nb expé EXP11</t>
  </si>
  <si>
    <t>Nb expé EXP12</t>
  </si>
  <si>
    <t>Nb expé EXP13</t>
  </si>
  <si>
    <t>Nb expé EXP14</t>
  </si>
  <si>
    <t>Type de destinataires</t>
  </si>
  <si>
    <t>Adresse enlèv1</t>
  </si>
  <si>
    <t>Adresse enlèv2</t>
  </si>
  <si>
    <t>CP enlèv</t>
  </si>
  <si>
    <t>Ville enlèv</t>
  </si>
  <si>
    <t>Horaires enlèv1</t>
  </si>
  <si>
    <t>heure 1</t>
  </si>
  <si>
    <t>Horaires enlèv2</t>
  </si>
  <si>
    <t>heure 2</t>
  </si>
  <si>
    <t>moyens enlev</t>
  </si>
  <si>
    <t>intro</t>
  </si>
  <si>
    <t>titre raison 1</t>
  </si>
  <si>
    <t>texte raison 1</t>
  </si>
  <si>
    <t>titre raison 2</t>
  </si>
  <si>
    <t>texte raison 2</t>
  </si>
  <si>
    <t>conclusion</t>
  </si>
  <si>
    <t>Cial</t>
  </si>
  <si>
    <t>Téléphone cial</t>
  </si>
  <si>
    <t>mail cial</t>
  </si>
  <si>
    <t>ADR</t>
  </si>
  <si>
    <t>Classic</t>
  </si>
  <si>
    <t>Fix</t>
  </si>
  <si>
    <t>First</t>
  </si>
  <si>
    <t>simul</t>
  </si>
  <si>
    <t>délais</t>
  </si>
  <si>
    <t>tarif</t>
  </si>
  <si>
    <t>Liste destinataires supermarché</t>
  </si>
  <si>
    <t>Libellé Agence</t>
  </si>
  <si>
    <t>Agence adresse 1</t>
  </si>
  <si>
    <t>Agence adresse 2</t>
  </si>
  <si>
    <t>Agence adresse 3</t>
  </si>
  <si>
    <t>Tél agence</t>
  </si>
  <si>
    <t>Fax agence</t>
  </si>
  <si>
    <t>-</t>
  </si>
  <si>
    <t>Raison sociale :</t>
  </si>
  <si>
    <t>Pays :</t>
  </si>
  <si>
    <t>Code postal :</t>
  </si>
  <si>
    <t>Ville :</t>
  </si>
  <si>
    <t>Commercial</t>
  </si>
  <si>
    <t>Europe</t>
  </si>
  <si>
    <t>Allemagne</t>
  </si>
  <si>
    <t>Autriche</t>
  </si>
  <si>
    <t>Belgique</t>
  </si>
  <si>
    <t>Bosnie</t>
  </si>
  <si>
    <t>Bulgarie</t>
  </si>
  <si>
    <t>Croatie</t>
  </si>
  <si>
    <t>Danemark</t>
  </si>
  <si>
    <t>Espagne</t>
  </si>
  <si>
    <t>Estonie</t>
  </si>
  <si>
    <t>Finlande</t>
  </si>
  <si>
    <t>Grande-Bretagne</t>
  </si>
  <si>
    <t>Grèce</t>
  </si>
  <si>
    <t>Hongrie</t>
  </si>
  <si>
    <t>Irlande</t>
  </si>
  <si>
    <t>Italie</t>
  </si>
  <si>
    <t>Lettonie</t>
  </si>
  <si>
    <t>Lituanie</t>
  </si>
  <si>
    <t>Luxembourg</t>
  </si>
  <si>
    <t>Macedoine</t>
  </si>
  <si>
    <t>Norvège</t>
  </si>
  <si>
    <t>Pays-Bas</t>
  </si>
  <si>
    <t>Pologne</t>
  </si>
  <si>
    <t>Portugal</t>
  </si>
  <si>
    <t>Rép.Tchèque</t>
  </si>
  <si>
    <t>Roumanie</t>
  </si>
  <si>
    <t>Serbie</t>
  </si>
  <si>
    <t>Slovaquie</t>
  </si>
  <si>
    <t>Slovénie</t>
  </si>
  <si>
    <t>Suède</t>
  </si>
  <si>
    <t>Suisse</t>
  </si>
  <si>
    <t>Turquie</t>
  </si>
  <si>
    <t>Professionalisme</t>
  </si>
  <si>
    <t>Importance services</t>
  </si>
  <si>
    <t>PRERDO</t>
  </si>
  <si>
    <t xml:space="preserve">ANNEXE 1/H
</t>
  </si>
  <si>
    <t>Juillet 2014</t>
  </si>
  <si>
    <t>Tranches PMU</t>
  </si>
  <si>
    <t>CA taxation TG</t>
  </si>
  <si>
    <t>&gt;=250</t>
  </si>
  <si>
    <t>Réf ancienneté/PM :</t>
  </si>
  <si>
    <t>Niveaux</t>
  </si>
  <si>
    <t>Faible</t>
  </si>
  <si>
    <t>Moyen</t>
  </si>
  <si>
    <t>Haut</t>
  </si>
  <si>
    <t>(1) Nouveaux clients</t>
  </si>
  <si>
    <t>(2) clients depuis 2 à 3 ans</t>
  </si>
  <si>
    <t>(3) clients depuis plus de 3 ans</t>
  </si>
  <si>
    <t>Tél</t>
  </si>
  <si>
    <t>Fax</t>
  </si>
  <si>
    <t>AGENCE</t>
  </si>
  <si>
    <t>03</t>
  </si>
  <si>
    <t>Agence de : 63 CLERMONT FERRAND</t>
  </si>
  <si>
    <t>ZI les Clos Durs</t>
  </si>
  <si>
    <t>Rue des Marronniers</t>
  </si>
  <si>
    <t>04.70.90.04.07</t>
  </si>
  <si>
    <t>04.70.90.20.09</t>
  </si>
  <si>
    <t xml:space="preserve">63 - CLERMONT FERRAND  </t>
  </si>
  <si>
    <t>06</t>
  </si>
  <si>
    <t>Agence de : 06 NICE</t>
  </si>
  <si>
    <t>1ère avenue, 3ème rue</t>
  </si>
  <si>
    <t>ZI Carros - BP 550</t>
  </si>
  <si>
    <t>04.97.10.29.30</t>
  </si>
  <si>
    <t>04.92.02.81.38</t>
  </si>
  <si>
    <t xml:space="preserve">06 - NICE   </t>
  </si>
  <si>
    <t>08</t>
  </si>
  <si>
    <t>Agence de : 08 CHARLEVILLE MEZIERES</t>
  </si>
  <si>
    <t>Rue Michaël Faraday</t>
  </si>
  <si>
    <t>ZAC Moulin Leblanc</t>
  </si>
  <si>
    <t>03.24.59.54.70</t>
  </si>
  <si>
    <t>03.24.57.50.93</t>
  </si>
  <si>
    <t xml:space="preserve">08 - CHARLEVILLE MEZIERES  </t>
  </si>
  <si>
    <t>Agence de : 11 NARBONNE</t>
  </si>
  <si>
    <t>Zone de Gaujac</t>
  </si>
  <si>
    <t/>
  </si>
  <si>
    <t>11200 - Lézignan-Corbières</t>
  </si>
  <si>
    <t>04.68.27.87.00</t>
  </si>
  <si>
    <t>04.68.27.90.37</t>
  </si>
  <si>
    <t xml:space="preserve">11 - NARBONNE   </t>
  </si>
  <si>
    <t>Agence de : 12 RODEZ</t>
  </si>
  <si>
    <t>Espace St-Marc</t>
  </si>
  <si>
    <t>Rocade route d'Espalion</t>
  </si>
  <si>
    <t>12850 - Onet-le-Château</t>
  </si>
  <si>
    <t>05.65.77.20.12</t>
  </si>
  <si>
    <t>05.65.42.82.52.</t>
  </si>
  <si>
    <t xml:space="preserve">12 - RODEZ   </t>
  </si>
  <si>
    <t>Agence de : 13 SALON DE PROVENCE</t>
  </si>
  <si>
    <t>Rue Nicolas-Joseph Cugnot</t>
  </si>
  <si>
    <t>Parc d’activités de la Crau</t>
  </si>
  <si>
    <t>13300 - Salon-de-Provence</t>
  </si>
  <si>
    <t>04.90.53.84.98</t>
  </si>
  <si>
    <t>04.90.45.01.16</t>
  </si>
  <si>
    <t xml:space="preserve">13 - SALON DE PROVENCE </t>
  </si>
  <si>
    <t>Agence de : 14 CAEN</t>
  </si>
  <si>
    <t>ZAC du clos neuf</t>
  </si>
  <si>
    <t>18 rue Denis Papin</t>
  </si>
  <si>
    <t>14840 - Démouville</t>
  </si>
  <si>
    <t>02.31.15.24.90</t>
  </si>
  <si>
    <t>02.31.74.21.29</t>
  </si>
  <si>
    <t xml:space="preserve">14 - CAEN   </t>
  </si>
  <si>
    <t>Agence de : 15 AURILLAC</t>
  </si>
  <si>
    <t>Parc d'activités de Tronquières</t>
  </si>
  <si>
    <t>Rue Gabriel Lacoste</t>
  </si>
  <si>
    <t>15000 - Aurillac</t>
  </si>
  <si>
    <t>04.71.63.57.29</t>
  </si>
  <si>
    <t>04.71.64.98.83</t>
  </si>
  <si>
    <t xml:space="preserve">15 - AURILLAC   </t>
  </si>
  <si>
    <t>Agence de : 17 SAINTES</t>
  </si>
  <si>
    <t>Rue de la Vieille Fée</t>
  </si>
  <si>
    <t>ZA Moulinveau</t>
  </si>
  <si>
    <t>17400 - La Vergne</t>
  </si>
  <si>
    <t>05.46.33.99.20</t>
  </si>
  <si>
    <t>05.46.58.26.87</t>
  </si>
  <si>
    <t xml:space="preserve">17 - SAINTES   </t>
  </si>
  <si>
    <t>Agence de : 18 BOURGES</t>
  </si>
  <si>
    <t>ZAC de l’Echangeur</t>
  </si>
  <si>
    <t>Parc Beaulieu</t>
  </si>
  <si>
    <t>18023 - Bourges</t>
  </si>
  <si>
    <t>02.48.67.85.80</t>
  </si>
  <si>
    <t>02.48.66.04.81</t>
  </si>
  <si>
    <t xml:space="preserve">18 - BOURGES   </t>
  </si>
  <si>
    <t>Agence de : 21 BEAUNE</t>
  </si>
  <si>
    <t>ZI de Vignoles</t>
  </si>
  <si>
    <t>Rue Gaston Chevrolet</t>
  </si>
  <si>
    <t>21200 - Vignoles</t>
  </si>
  <si>
    <t>03.80.24.73.00</t>
  </si>
  <si>
    <t>03.80.24.94.60</t>
  </si>
  <si>
    <t xml:space="preserve">21 - BEAUNE   </t>
  </si>
  <si>
    <t>Agence de : 22 SAINT-BRIEUC</t>
  </si>
  <si>
    <t>16 Rue de la Ville Es Lan</t>
  </si>
  <si>
    <t>22400 - Lamballe</t>
  </si>
  <si>
    <t>02.96.50.75.50</t>
  </si>
  <si>
    <t>02.96.50.97.30</t>
  </si>
  <si>
    <t xml:space="preserve">22 - SAINT-BRIEUC   </t>
  </si>
  <si>
    <t>Agence de : 24 PERIGUEUX</t>
  </si>
  <si>
    <t>Chemin des Ateliers</t>
  </si>
  <si>
    <t>24430 - Marsac-sur-L'isle</t>
  </si>
  <si>
    <t>05.53.07.90.00</t>
  </si>
  <si>
    <t>05.53.54.29.45</t>
  </si>
  <si>
    <t xml:space="preserve">24 - PERIGUEUX   </t>
  </si>
  <si>
    <t>Agence de : 25 BESANCON</t>
  </si>
  <si>
    <t>8 rue Saint-Christophe</t>
  </si>
  <si>
    <t>Espace Valentin Ouest</t>
  </si>
  <si>
    <t>25480 - Ecole-Valentin</t>
  </si>
  <si>
    <t>03.81.47.43.30</t>
  </si>
  <si>
    <t>03.81.80.41.93</t>
  </si>
  <si>
    <t xml:space="preserve">25 - BESANCON   </t>
  </si>
  <si>
    <t>Agence de : 26 VALENCE</t>
  </si>
  <si>
    <t>275 rue Benoît Frachon</t>
  </si>
  <si>
    <t>ZI de la Motte</t>
  </si>
  <si>
    <t>26800 - Portes-les-Valence</t>
  </si>
  <si>
    <t>04.75.57.83.20</t>
  </si>
  <si>
    <t>04.75.57.44.51</t>
  </si>
  <si>
    <t xml:space="preserve">26 - VALENCE   </t>
  </si>
  <si>
    <t>Agence de : 29 BREST</t>
  </si>
  <si>
    <t>ZI du TY Hemon</t>
  </si>
  <si>
    <t>29190 - Lothey</t>
  </si>
  <si>
    <t>02.98.73.75.20</t>
  </si>
  <si>
    <t>02.98.73.31.63</t>
  </si>
  <si>
    <t xml:space="preserve">29 - BREST   </t>
  </si>
  <si>
    <t>Agence de : 31 TOULOUSE</t>
  </si>
  <si>
    <t>1 impasse de Valence</t>
  </si>
  <si>
    <t>Parc Industriel Euro</t>
  </si>
  <si>
    <t>31150 - Bruguières</t>
  </si>
  <si>
    <t>05.34.27.69.80</t>
  </si>
  <si>
    <t>05.61.09.49.63</t>
  </si>
  <si>
    <t xml:space="preserve">31 - TOULOUSE   </t>
  </si>
  <si>
    <t>Agence de : 33 BORDEAUX</t>
  </si>
  <si>
    <t>ZA du Bedat</t>
  </si>
  <si>
    <t>33650 - St-Médard-d'Eyrans</t>
  </si>
  <si>
    <t>05.56.43.87.00</t>
  </si>
  <si>
    <t>05.56.43.87.17</t>
  </si>
  <si>
    <t xml:space="preserve">33 - BORDEAUX   </t>
  </si>
  <si>
    <t>Agence de : 34 MONTPELLIER</t>
  </si>
  <si>
    <t>ZAC Pôle Actif</t>
  </si>
  <si>
    <t>5 allée du Piot</t>
  </si>
  <si>
    <t>30660 - Gallargues-le-Montueux</t>
  </si>
  <si>
    <t>04.66.35.72.40</t>
  </si>
  <si>
    <t>04.66.80.48.93</t>
  </si>
  <si>
    <t xml:space="preserve">34 - MONTPELLIER   </t>
  </si>
  <si>
    <t>Agence de : 35 RENNES</t>
  </si>
  <si>
    <t>ZA des portes de Bretagne</t>
  </si>
  <si>
    <t>35530 - Servon-sur-Vilaine</t>
  </si>
  <si>
    <t>02.99.04.64.90</t>
  </si>
  <si>
    <t>02.99.04.62.64</t>
  </si>
  <si>
    <t xml:space="preserve">35 - RENNES   </t>
  </si>
  <si>
    <t>Agence de : 37 TOURS</t>
  </si>
  <si>
    <t>Z.A n° 4 du Cassantin</t>
  </si>
  <si>
    <t>150 av. du Cassantin</t>
  </si>
  <si>
    <t>37390 - Chanceaux-sur-Choisille</t>
  </si>
  <si>
    <t>02.47.85.85.00</t>
  </si>
  <si>
    <t>02.47.87.01.12</t>
  </si>
  <si>
    <t xml:space="preserve">37 - TOURS   </t>
  </si>
  <si>
    <t>Agence de : 38 GRENOBLE</t>
  </si>
  <si>
    <t>369 rue du Pommarin</t>
  </si>
  <si>
    <t>ZI Centr'alp</t>
  </si>
  <si>
    <t>38340 - Voreppe</t>
  </si>
  <si>
    <t>04.76.56.40.40</t>
  </si>
  <si>
    <t>04.76.56.11.68</t>
  </si>
  <si>
    <t xml:space="preserve">38 - GRENOBLE   </t>
  </si>
  <si>
    <t>Agence de : 42 SAINT ETIENNE</t>
  </si>
  <si>
    <t>Rue Jacqueline Auriol</t>
  </si>
  <si>
    <t>ZAC des Murons</t>
  </si>
  <si>
    <t>42160 - Andrézieux-Bouthéon</t>
  </si>
  <si>
    <t>04.77.53.90.30</t>
  </si>
  <si>
    <t>04.77.53.48.29</t>
  </si>
  <si>
    <t xml:space="preserve">42 - SAINT ETIENNE  </t>
  </si>
  <si>
    <t>Agence de : 44 NANTES</t>
  </si>
  <si>
    <t>Avenue Antoine de St-Exupéry</t>
  </si>
  <si>
    <t>Z. aéroportuaire Nantes Atlantique</t>
  </si>
  <si>
    <t>44860 - St-Aignan-Grandlieu</t>
  </si>
  <si>
    <t>02.51.70.82.50</t>
  </si>
  <si>
    <t>02.40.04.06.79</t>
  </si>
  <si>
    <t xml:space="preserve">44 - NANTES   </t>
  </si>
  <si>
    <t>Agence de : 45 ORLEANS</t>
  </si>
  <si>
    <t>25 Rue du Paradis</t>
  </si>
  <si>
    <t>Pôle 45</t>
  </si>
  <si>
    <t>45140 - ORMES</t>
  </si>
  <si>
    <t>02.38.52.09.12</t>
  </si>
  <si>
    <t>02.38.74.68.97</t>
  </si>
  <si>
    <t xml:space="preserve">45 - ORLEANS   </t>
  </si>
  <si>
    <t>Agence de : 47 AGEN</t>
  </si>
  <si>
    <t>ZI Jean Malèze</t>
  </si>
  <si>
    <t>34 rue Denis Papin</t>
  </si>
  <si>
    <t>47240 - Bon-Encontre</t>
  </si>
  <si>
    <t>05.53.48.01.50</t>
  </si>
  <si>
    <t>05.53.48.01.55</t>
  </si>
  <si>
    <t xml:space="preserve">47 - AGEN   </t>
  </si>
  <si>
    <t>Agence de : 50 SAINT-LÔ</t>
  </si>
  <si>
    <t>Parc d'activités de Guilberville</t>
  </si>
  <si>
    <t>50160 - Guilberville</t>
  </si>
  <si>
    <t>02.33.06.06.80</t>
  </si>
  <si>
    <t>02.33.57.64.51</t>
  </si>
  <si>
    <t xml:space="preserve">50 - SAINT-LÔ   </t>
  </si>
  <si>
    <t>Agence de : 51 REIMS</t>
  </si>
  <si>
    <t>5 rue du Commerce</t>
  </si>
  <si>
    <t>51350 - Cormontreuil</t>
  </si>
  <si>
    <t>03.26.79.34.34</t>
  </si>
  <si>
    <t>03.26.82.91.26</t>
  </si>
  <si>
    <t xml:space="preserve">51 - REIMS   </t>
  </si>
  <si>
    <t>Agence de : 54 NANCY</t>
  </si>
  <si>
    <t>350 rue du Champ Moyen</t>
  </si>
  <si>
    <t>ZI sud</t>
  </si>
  <si>
    <t>54710 - Fléville-devant-Nancy</t>
  </si>
  <si>
    <t>03.83.26.54.54</t>
  </si>
  <si>
    <t>03.83.26.32.47</t>
  </si>
  <si>
    <t xml:space="preserve">54 - NANCY   </t>
  </si>
  <si>
    <t>Agence de : 57 METZ</t>
  </si>
  <si>
    <t>ZI des Jonquières</t>
  </si>
  <si>
    <t>Rue Charles Picard</t>
  </si>
  <si>
    <t>57365 - Ennery</t>
  </si>
  <si>
    <t>03.87.73.74.26</t>
  </si>
  <si>
    <t>03.87.73.73.85</t>
  </si>
  <si>
    <t xml:space="preserve">57 - METZ   </t>
  </si>
  <si>
    <t>Agence de : 62 ST OMER</t>
  </si>
  <si>
    <t>Parc d'activités des Escardalles</t>
  </si>
  <si>
    <t>62129 - Clarques</t>
  </si>
  <si>
    <t>03.21.11.12.70</t>
  </si>
  <si>
    <t>03.21.88.46.89</t>
  </si>
  <si>
    <t xml:space="preserve">62 - ST OMER  </t>
  </si>
  <si>
    <t>Agence de : 60 COMPIEGNE</t>
  </si>
  <si>
    <t>Parc Logistique Paris Oise – ZAC Paris Oise</t>
  </si>
  <si>
    <t>Avenue de Madrid – Bâtiment F</t>
  </si>
  <si>
    <t>60126 - Longueil-Sainte-Marie</t>
  </si>
  <si>
    <t>03.44.37.47.50</t>
  </si>
  <si>
    <t>03.44.40.16.28</t>
  </si>
  <si>
    <t xml:space="preserve">60 - COMPIEGNE   </t>
  </si>
  <si>
    <t>Agence de : 59 LILLE</t>
  </si>
  <si>
    <t>Parc d’entreprises de la Motte du Bois</t>
  </si>
  <si>
    <t>Rue Pierre Jacquart</t>
  </si>
  <si>
    <t>62440 - Harnes</t>
  </si>
  <si>
    <t>03.21.74.86.86</t>
  </si>
  <si>
    <t>03.21.28.58.00</t>
  </si>
  <si>
    <t xml:space="preserve">59 - LILLE   </t>
  </si>
  <si>
    <t>Agence de : 64 BAYONNE</t>
  </si>
  <si>
    <t>CEF de Mouguerre</t>
  </si>
  <si>
    <t>BP 50004</t>
  </si>
  <si>
    <t>64990 - Mouguerre Cedex</t>
  </si>
  <si>
    <t>05.59.31.69.00</t>
  </si>
  <si>
    <t>05.59.31.69.10</t>
  </si>
  <si>
    <t xml:space="preserve">64 - BAYONNE   </t>
  </si>
  <si>
    <t>Agence de : 64 PAU</t>
  </si>
  <si>
    <t>Chemin de Laspassades</t>
  </si>
  <si>
    <t>Lot. Lou Cam de Capbat</t>
  </si>
  <si>
    <t>64420 - Nousty</t>
  </si>
  <si>
    <t>05.59.30.88.00</t>
  </si>
  <si>
    <t>05.59.30.88.10</t>
  </si>
  <si>
    <t xml:space="preserve">64 - PAU   </t>
  </si>
  <si>
    <t>Agence de : 66 PERPIGNAN</t>
  </si>
  <si>
    <t>Grand St Charles</t>
  </si>
  <si>
    <t>692 avenue de Bruxelles</t>
  </si>
  <si>
    <t>66000 - Perpignan</t>
  </si>
  <si>
    <t>04.68.85.35.66</t>
  </si>
  <si>
    <t>04.68.85.06.04</t>
  </si>
  <si>
    <t xml:space="preserve">66 - PERPIGNAN   </t>
  </si>
  <si>
    <t>Agence de : 67 STRASBOURG</t>
  </si>
  <si>
    <t>3 rue Joseph Graff</t>
  </si>
  <si>
    <t>67810 - Holtzheim</t>
  </si>
  <si>
    <t>03.90.20.22.50</t>
  </si>
  <si>
    <t>03.88.77.06.89</t>
  </si>
  <si>
    <t xml:space="preserve">67 - STRASBOURG   </t>
  </si>
  <si>
    <t>Agence de : 68 MULHOUSE</t>
  </si>
  <si>
    <t>ZI Est</t>
  </si>
  <si>
    <t>7a Rue de l'Industrie</t>
  </si>
  <si>
    <t>68700 - Cernay</t>
  </si>
  <si>
    <t>03.89.57.04.20</t>
  </si>
  <si>
    <t>03.89.57.04.26</t>
  </si>
  <si>
    <t xml:space="preserve">68 - MULHOUSE   </t>
  </si>
  <si>
    <t>Agence de : 72 LE MANS</t>
  </si>
  <si>
    <t>Espace d'activités de l'étoile</t>
  </si>
  <si>
    <t>72650 - Trangé</t>
  </si>
  <si>
    <t>02.43.16.32.50</t>
  </si>
  <si>
    <t>02.43.87.52.18</t>
  </si>
  <si>
    <t xml:space="preserve">72 - LE MANS  </t>
  </si>
  <si>
    <t>Agence de : 74 ANNECY</t>
  </si>
  <si>
    <t>15 rue de la Cesière</t>
  </si>
  <si>
    <t>74000 - Annecy</t>
  </si>
  <si>
    <t>04.50.10.05.50</t>
  </si>
  <si>
    <t>04.50.10.05.60</t>
  </si>
  <si>
    <t xml:space="preserve">74 - ANNECY   </t>
  </si>
  <si>
    <t>Agence de : 76 ROUEN</t>
  </si>
  <si>
    <t>4 rue Albert Einstein</t>
  </si>
  <si>
    <t>Les Portes de l'Ouest</t>
  </si>
  <si>
    <t>76150 - St-Jean-du-Cardonnay</t>
  </si>
  <si>
    <t>02.32.94.42.70</t>
  </si>
  <si>
    <t>02.32.94.08.05</t>
  </si>
  <si>
    <t xml:space="preserve">76 - ROUEN   </t>
  </si>
  <si>
    <t>Agence de : 77 COMPANS</t>
  </si>
  <si>
    <t>ZAC du Parc</t>
  </si>
  <si>
    <t>Rue Blériot</t>
  </si>
  <si>
    <t>77290 - Compans</t>
  </si>
  <si>
    <t>01.60.26.94.60</t>
  </si>
  <si>
    <t>01.60.26.84.30</t>
  </si>
  <si>
    <t xml:space="preserve">77 - COMPANS   </t>
  </si>
  <si>
    <t>Agence de : 78 EPONE</t>
  </si>
  <si>
    <t>Parc d’Act. de la Couronne des Prés</t>
  </si>
  <si>
    <t>Avenue de la Mauldre</t>
  </si>
  <si>
    <t>78680 - Epône</t>
  </si>
  <si>
    <t>01.30.95.03.80</t>
  </si>
  <si>
    <t>01.30.90.31.36</t>
  </si>
  <si>
    <t xml:space="preserve">78 - EPONE   </t>
  </si>
  <si>
    <t>Agence de : 80 AMIENS</t>
  </si>
  <si>
    <t>ZI Nord</t>
  </si>
  <si>
    <t>Rue de Vaux</t>
  </si>
  <si>
    <t>80046 - Amiens Cedex 2</t>
  </si>
  <si>
    <t>03.22.67.30.60</t>
  </si>
  <si>
    <t>03.22.44.92.11</t>
  </si>
  <si>
    <t xml:space="preserve">80 - AMIENS   </t>
  </si>
  <si>
    <t>Agence de : 83 LE LUC</t>
  </si>
  <si>
    <t>"Quatre Chemins"</t>
  </si>
  <si>
    <t>83340 - Flassans-sur-Issole</t>
  </si>
  <si>
    <t>04.94.37.27.07</t>
  </si>
  <si>
    <t>04.94.37.26.88</t>
  </si>
  <si>
    <t xml:space="preserve">83 - LE LUC  </t>
  </si>
  <si>
    <t>Agence de : 84 AVIGNON</t>
  </si>
  <si>
    <t>5 avenue Elsa Triolet</t>
  </si>
  <si>
    <t>84000 - Avignon</t>
  </si>
  <si>
    <t>04.32.70.73.86</t>
  </si>
  <si>
    <t>04.90.23.58.10</t>
  </si>
  <si>
    <t xml:space="preserve">84 - AVIGNON   </t>
  </si>
  <si>
    <t>Agence de : 85 LA ROCHE SUR YON</t>
  </si>
  <si>
    <t>ZI La Belle Entrée Nord – BP 30</t>
  </si>
  <si>
    <t>Rue du Champ Renard</t>
  </si>
  <si>
    <t>85140 - Les Essarts</t>
  </si>
  <si>
    <t>02.51.08.02.80</t>
  </si>
  <si>
    <t>02.51.46.54.12</t>
  </si>
  <si>
    <t>85 - LA ROCHE SUR YON</t>
  </si>
  <si>
    <t>Agence de : 86 POITIERS</t>
  </si>
  <si>
    <t>140 allée des tilleuls</t>
  </si>
  <si>
    <t>ZA Puy Gremier</t>
  </si>
  <si>
    <t>86130 - Dissay</t>
  </si>
  <si>
    <t>05.49.00.11.60</t>
  </si>
  <si>
    <t>05.49.00.40.55</t>
  </si>
  <si>
    <t xml:space="preserve">86 - POITIERS   </t>
  </si>
  <si>
    <t>Agence de : 87 LIMOGES</t>
  </si>
  <si>
    <t>Parc d’Activité de la Croisière</t>
  </si>
  <si>
    <t>23300 - St-Maurice-la-Souterraine</t>
  </si>
  <si>
    <t>05.55.89.68.80</t>
  </si>
  <si>
    <t>05.55.63.55.25</t>
  </si>
  <si>
    <t xml:space="preserve">87 - LIMOGES   </t>
  </si>
  <si>
    <t>Agence de : 89 AUXERRE</t>
  </si>
  <si>
    <t>Rue du Quenou - ZI</t>
  </si>
  <si>
    <t>89380 - Appoigny</t>
  </si>
  <si>
    <t>03.86.53.19.70</t>
  </si>
  <si>
    <t>03.86.53.08.96</t>
  </si>
  <si>
    <t xml:space="preserve">89 - AUXERRE   </t>
  </si>
  <si>
    <t>Agence de : 91 LE PLESSIS</t>
  </si>
  <si>
    <t>ZI La Tremblaie</t>
  </si>
  <si>
    <t>Rue de la Mare à Blot</t>
  </si>
  <si>
    <t>91220 - Le Plessis-Pâté</t>
  </si>
  <si>
    <t>01.69.11.68.68</t>
  </si>
  <si>
    <t>01.60.86.76.46</t>
  </si>
  <si>
    <t xml:space="preserve">91 - LE PLESSIS  </t>
  </si>
  <si>
    <t>Agence de : 94 CRETEIL</t>
  </si>
  <si>
    <t>20-22 chemin des Marais</t>
  </si>
  <si>
    <t>94000 - Créteil</t>
  </si>
  <si>
    <t>01.49.80.90.80</t>
  </si>
  <si>
    <t>01.49.80.98.11</t>
  </si>
  <si>
    <t xml:space="preserve">94 - CRETEIL   </t>
  </si>
  <si>
    <t>69N</t>
  </si>
  <si>
    <t>Agence de : 69 VILLEFRANCHE</t>
  </si>
  <si>
    <t>201 rue Léon Jouhaux</t>
  </si>
  <si>
    <t>BP 469</t>
  </si>
  <si>
    <t>69659 - Villefranche/Saône Cedex</t>
  </si>
  <si>
    <t>04.74.62.79.80</t>
  </si>
  <si>
    <t>04.74.60.37.80</t>
  </si>
  <si>
    <t xml:space="preserve">69 - VILLEFRANCHE   </t>
  </si>
  <si>
    <t>69S</t>
  </si>
  <si>
    <t>Agence de : 69 LYON SUD</t>
  </si>
  <si>
    <t>Parc de la vallée d'Ozon</t>
  </si>
  <si>
    <t>380 rue Louise Labé</t>
  </si>
  <si>
    <t>69970 - Chaponnay</t>
  </si>
  <si>
    <t>04.78.02.06.46</t>
  </si>
  <si>
    <t>04.78.02.87.22</t>
  </si>
  <si>
    <t xml:space="preserve">69 - LYON SUD  </t>
  </si>
  <si>
    <t>ag</t>
  </si>
  <si>
    <t>libellé agence</t>
  </si>
  <si>
    <t>Adres 1</t>
  </si>
  <si>
    <t>Adres 2</t>
  </si>
  <si>
    <t>CP Ville</t>
  </si>
  <si>
    <t>Nom :</t>
  </si>
  <si>
    <t>e-mail :</t>
  </si>
  <si>
    <t>Fax :</t>
  </si>
  <si>
    <t>Liste pays</t>
  </si>
  <si>
    <t>barèmes GO</t>
  </si>
  <si>
    <t>Moyens</t>
  </si>
  <si>
    <t>Porteur</t>
  </si>
  <si>
    <t>Semi-remorque</t>
  </si>
  <si>
    <t>Semi-remorque à quai</t>
  </si>
  <si>
    <t>Fonction</t>
  </si>
  <si>
    <t>Sens</t>
  </si>
  <si>
    <t>Aller</t>
  </si>
  <si>
    <t>Retour</t>
  </si>
  <si>
    <t>Aller + Retour</t>
  </si>
  <si>
    <t>ordres</t>
  </si>
  <si>
    <t>FAX</t>
  </si>
  <si>
    <t>E-mail</t>
  </si>
  <si>
    <t>EDI</t>
  </si>
  <si>
    <t>Tarifications</t>
  </si>
  <si>
    <t>Forfait</t>
  </si>
  <si>
    <t>Lecture directe</t>
  </si>
  <si>
    <t>A l'unité</t>
  </si>
  <si>
    <t>VALIDATIONS</t>
  </si>
  <si>
    <r>
      <t>(1) NOUVEAUX CLIENTS /</t>
    </r>
    <r>
      <rPr>
        <b/>
        <sz val="8"/>
        <color rgb="FFFF0000"/>
        <rFont val="Arial"/>
        <family val="2"/>
      </rPr>
      <t xml:space="preserve"> PM &lt; à :</t>
    </r>
  </si>
  <si>
    <r>
      <t>(2) CLIENTS DEPUIS 2 A 3 ANS /</t>
    </r>
    <r>
      <rPr>
        <sz val="8"/>
        <color rgb="FFFF0000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PM &lt; à :</t>
    </r>
  </si>
  <si>
    <r>
      <t xml:space="preserve">(3) CLIENTS DEPUIS PLUS DE 3 ANS / </t>
    </r>
    <r>
      <rPr>
        <b/>
        <sz val="8"/>
        <color rgb="FFFF0000"/>
        <rFont val="Arial"/>
        <family val="2"/>
      </rPr>
      <t>PM &lt; à :</t>
    </r>
  </si>
  <si>
    <t>% vrac &gt; à :</t>
  </si>
  <si>
    <t>Max. discount</t>
  </si>
  <si>
    <t>No winner</t>
  </si>
  <si>
    <t>No loser</t>
  </si>
  <si>
    <t>Mois</t>
  </si>
  <si>
    <t>Année</t>
  </si>
  <si>
    <t>&gt;&gt;&gt; listes RDO</t>
  </si>
  <si>
    <t>Listes DDE OFFR &gt;&gt;&gt;</t>
  </si>
  <si>
    <t>sim</t>
  </si>
  <si>
    <t xml:space="preserve">Simulation(s) </t>
  </si>
  <si>
    <t>Simulation(s) détaillée(s)</t>
  </si>
  <si>
    <t>supermarché</t>
  </si>
  <si>
    <t>Liste des destinataires soumis aux frais supermarché</t>
  </si>
  <si>
    <t>N° Tiers</t>
  </si>
  <si>
    <t>Adresse</t>
  </si>
  <si>
    <t>PM</t>
  </si>
  <si>
    <t>Validations DRV</t>
  </si>
  <si>
    <t>Adresse :</t>
  </si>
  <si>
    <t>&lt;2006</t>
  </si>
  <si>
    <t>RAISON SOCIALE</t>
  </si>
  <si>
    <t>Identifiant TVA :</t>
  </si>
  <si>
    <t>SIRET :</t>
  </si>
  <si>
    <t>Activité :</t>
  </si>
  <si>
    <t>FACTURATION</t>
  </si>
  <si>
    <t>Responsable comptabilité :</t>
  </si>
  <si>
    <t>Quinzaine</t>
  </si>
  <si>
    <t xml:space="preserve">Virement </t>
  </si>
  <si>
    <t>Mensuelle</t>
  </si>
  <si>
    <t>Tarif(s) et barème gazole remis le :</t>
  </si>
  <si>
    <t>COMMERCE</t>
  </si>
  <si>
    <t>Périmètres, Métiers et Produits concernés :</t>
  </si>
  <si>
    <t>Total CA prévu :</t>
  </si>
  <si>
    <t>Horaire(s) d'enlèvement(s)</t>
  </si>
  <si>
    <t>RPV (moyen) :</t>
  </si>
  <si>
    <t>Pour Kuehne + Nagel Road</t>
  </si>
  <si>
    <t>Nom &amp; prénom :</t>
  </si>
  <si>
    <t>Date :</t>
  </si>
  <si>
    <t>Visa :</t>
  </si>
  <si>
    <t>1 exemplaire Kuehne + Nagel Road / 1 exemplaire client</t>
  </si>
  <si>
    <t>ACCORD DE COLLABORATION</t>
  </si>
  <si>
    <t>INTERLOCUTEUR</t>
  </si>
  <si>
    <t>FR</t>
  </si>
  <si>
    <t>Délai de règlement : 30 jours date de facture (selon article L441-6 alinéa 5 du Code du Commerce)</t>
  </si>
  <si>
    <t>EXPLOITATION</t>
  </si>
  <si>
    <t>Toutes les opérations de transport confiées à Kuehne + Nagel Road sont soumises aux Conditions Générales de Vente applicables à la date de réalisation de celles-ci et figurant au dos de ce document, des factures et des tarifs. En cas de litige ou de contestation, seul le tribunal de Commerce de Villefranche-Tarare est compétent, même en cas de pluralité de défendeurs ou d'appel en garantie.</t>
  </si>
  <si>
    <r>
      <t xml:space="preserve">MED - </t>
    </r>
    <r>
      <rPr>
        <i/>
        <sz val="9"/>
        <color rgb="FF727272"/>
        <rFont val="Arial"/>
        <family val="2"/>
      </rPr>
      <t>CA mensuel prévu :</t>
    </r>
  </si>
  <si>
    <r>
      <t xml:space="preserve">MEI - </t>
    </r>
    <r>
      <rPr>
        <i/>
        <sz val="9"/>
        <color rgb="FF727272"/>
        <rFont val="Arial"/>
        <family val="2"/>
      </rPr>
      <t>CA mensuel prévu :</t>
    </r>
  </si>
  <si>
    <r>
      <t xml:space="preserve">AFFREMENT - </t>
    </r>
    <r>
      <rPr>
        <i/>
        <sz val="9"/>
        <color rgb="FF727272"/>
        <rFont val="Arial"/>
        <family val="2"/>
      </rPr>
      <t>CA mensuel prévu :</t>
    </r>
  </si>
  <si>
    <r>
      <t xml:space="preserve">RSPE - </t>
    </r>
    <r>
      <rPr>
        <i/>
        <sz val="9"/>
        <color rgb="FF727272"/>
        <rFont val="Arial"/>
        <family val="2"/>
      </rPr>
      <t>CA mensuel prévu :</t>
    </r>
  </si>
  <si>
    <r>
      <t xml:space="preserve">PILT - </t>
    </r>
    <r>
      <rPr>
        <i/>
        <sz val="9"/>
        <color rgb="FF727272"/>
        <rFont val="Arial"/>
        <family val="2"/>
      </rPr>
      <t>CA mensuel prévu :</t>
    </r>
  </si>
  <si>
    <t>K€</t>
  </si>
  <si>
    <t>Date de démarrage :</t>
  </si>
  <si>
    <t>Horaire(s) de transmission du(des) fichier(s) EDI (1 fichier par véhicule) :</t>
  </si>
  <si>
    <t>Moyen(s)</t>
  </si>
  <si>
    <t>Pour le client (Bon pour Accord)</t>
  </si>
  <si>
    <t>Kuehne + Nagel Road</t>
  </si>
  <si>
    <t>201, rue Léon Jouhaux – B.P. 469</t>
  </si>
  <si>
    <t>69659 VILLEFRANCHE-SUR-SAÔNE CEDEX</t>
  </si>
  <si>
    <t>Tél. 04 74 62 79 79 - Fax : 04 74 62 79 18</t>
  </si>
  <si>
    <t>FR.FO-cptaclient-knroad@kuehne-nagel.com</t>
  </si>
  <si>
    <t>ACCORD DE PAIEMENT PAR TRAITE DIRECTE</t>
  </si>
  <si>
    <t>Je soussigné :</t>
  </si>
  <si>
    <t xml:space="preserve">Agissant en qualité de : </t>
  </si>
  <si>
    <t xml:space="preserve">Pour le compte de la société : </t>
  </si>
  <si>
    <t xml:space="preserve">N° SIREN : </t>
  </si>
  <si>
    <t>Autorise la société Kuehne + Nagel Road à présenter des LCR (Lettres de Change Relevé)</t>
  </si>
  <si>
    <t>non acceptées sur le compte bancaire ci-dessous référencé pour les factures émises</t>
  </si>
  <si>
    <t>à compter du mois de :</t>
  </si>
  <si>
    <t>Nom de la banque :</t>
  </si>
  <si>
    <t>IBAN :</t>
  </si>
  <si>
    <t>(joindre un Relevé d’Identité Bancaire)</t>
  </si>
  <si>
    <t>Le :</t>
  </si>
  <si>
    <t>Le présent document est à adresser dûment complété par courrier simple à :
Kuehne + Nagel Road  – Service encaissement clients 
201 Rue Léon Jouhaux – BP 469 – 69 659 Villefranche sur Saône cedex
ou par Email à : FR.FO-cptaclient-knroad@kuehne-nagel.com</t>
  </si>
  <si>
    <t>Cachet Commercial </t>
  </si>
  <si>
    <t>Signature </t>
  </si>
  <si>
    <t>ref</t>
  </si>
  <si>
    <t>03800 - Gannat</t>
  </si>
  <si>
    <t>06516 - Carros Cedex</t>
  </si>
  <si>
    <t>08000 - Charleville-Mézières</t>
  </si>
  <si>
    <t>Facturation</t>
  </si>
  <si>
    <t>Préfacturation</t>
  </si>
  <si>
    <t>Facturation quinzaine</t>
  </si>
  <si>
    <t>Facturation Hebdomadaire</t>
  </si>
  <si>
    <t>Facturation mensuelle</t>
  </si>
  <si>
    <t>ancienneté</t>
  </si>
  <si>
    <t>Nouveau client</t>
  </si>
  <si>
    <t>Client depuis 2 ou 3 ans</t>
  </si>
  <si>
    <t>indicateur</t>
  </si>
  <si>
    <t>Client depuis plus de 3 ans</t>
  </si>
  <si>
    <t>fiche</t>
  </si>
  <si>
    <t>Hebdomadaire</t>
  </si>
  <si>
    <t>Prélèvement</t>
  </si>
  <si>
    <r>
      <t>Exo.TVA</t>
    </r>
    <r>
      <rPr>
        <b/>
        <i/>
        <sz val="8"/>
        <color rgb="FFC00000"/>
        <rFont val="Arial"/>
        <family val="2"/>
      </rPr>
      <t xml:space="preserve"> (justificatifs obligatoires)</t>
    </r>
  </si>
  <si>
    <t>Traite Directe (doc à signer + RIB)</t>
  </si>
  <si>
    <t>Choisir votre condition de règlement et la périodicité de facturation</t>
  </si>
  <si>
    <t>CONDITIONS DE REGLEMENT</t>
  </si>
  <si>
    <t>PERIODICITE FACTURATION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</si>
  <si>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</si>
  <si>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</si>
  <si>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</si>
  <si>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</si>
  <si>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</si>
  <si>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</si>
  <si>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</si>
  <si>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</si>
  <si>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</si>
  <si>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</si>
  <si>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</si>
  <si>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</si>
  <si>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 xml:space="preserve">Nom </t>
  </si>
  <si>
    <t xml:space="preserve">e-mail </t>
  </si>
  <si>
    <t xml:space="preserve">Prénom </t>
  </si>
  <si>
    <t xml:space="preserve">Tél </t>
  </si>
  <si>
    <t xml:space="preserve">Fonction </t>
  </si>
  <si>
    <t>Responsable des Ventes Internationales</t>
  </si>
  <si>
    <t>Assistante Commerciale</t>
  </si>
  <si>
    <t>Responsable Commercial Agence</t>
  </si>
  <si>
    <t>Directeur Régional des Ventes</t>
  </si>
  <si>
    <t>Responsable des Ventes Grands Comptes</t>
  </si>
  <si>
    <t>Directeur Régional des Opérations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</si>
</sst>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€&quot;"/>
    <numFmt numFmtId="165" formatCode="0#&quot; &quot;##&quot; &quot;##&quot; &quot;##&quot; &quot;##"/>
    <numFmt numFmtId="166" formatCode="00000"/>
    <numFmt numFmtId="167" formatCode="000000000"/>
  </numFmts>
  <fonts count="5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6"/>
      <color theme="0" tint="-0.14999847407452621"/>
      <name val="Arial"/>
      <family val="2"/>
    </font>
    <font>
      <sz val="9"/>
      <color theme="0" tint="-0.14999847407452621"/>
      <name val="Arial"/>
      <family val="2"/>
    </font>
    <font>
      <sz val="7"/>
      <color theme="0" tint="-0.14999847407452621"/>
      <name val="Arial"/>
      <family val="2"/>
    </font>
    <font>
      <b/>
      <sz val="9"/>
      <name val="Arial"/>
      <family val="2"/>
    </font>
    <font>
      <sz val="9"/>
      <name val="Wingdings"/>
      <charset val="2"/>
    </font>
    <font>
      <sz val="9"/>
      <color indexed="9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12"/>
      <color rgb="FF002B55"/>
      <name val="Arial"/>
      <family val="2"/>
    </font>
    <font>
      <b/>
      <sz val="8"/>
      <name val="Calibri"/>
      <family val="2"/>
      <scheme val="minor"/>
    </font>
    <font>
      <sz val="8"/>
      <color rgb="FF727272"/>
      <name val="Calibri"/>
      <family val="2"/>
      <scheme val="minor"/>
    </font>
    <font>
      <b/>
      <sz val="10"/>
      <color theme="0"/>
      <name val="Arial"/>
      <family val="2"/>
    </font>
    <font>
      <i/>
      <sz val="9"/>
      <color rgb="FF727272"/>
      <name val="Arial"/>
      <family val="2"/>
    </font>
    <font>
      <b/>
      <sz val="8"/>
      <color rgb="FFFF0000"/>
      <name val="Arial"/>
      <family val="2"/>
    </font>
    <font>
      <b/>
      <sz val="8"/>
      <color rgb="FF002B55"/>
      <name val="Arial"/>
      <family val="2"/>
    </font>
    <font>
      <b/>
      <sz val="9"/>
      <color rgb="FF002B55"/>
      <name val="Arial"/>
      <family val="2"/>
    </font>
    <font>
      <sz val="9"/>
      <color rgb="FF002B55"/>
      <name val="Arial"/>
      <family val="2"/>
    </font>
    <font>
      <i/>
      <sz val="10"/>
      <color rgb="FF002B55"/>
      <name val="Arial"/>
      <family val="2"/>
    </font>
    <font>
      <b/>
      <i/>
      <sz val="9"/>
      <color rgb="FF002B55"/>
      <name val="Arial"/>
      <family val="2"/>
    </font>
    <font>
      <i/>
      <sz val="8"/>
      <color rgb="FF002B55"/>
      <name val="Calibri"/>
      <family val="2"/>
      <scheme val="minor"/>
    </font>
    <font>
      <sz val="8"/>
      <color rgb="FFCC0066"/>
      <name val="Calibri"/>
      <family val="2"/>
      <scheme val="minor"/>
    </font>
    <font>
      <b/>
      <i/>
      <sz val="8"/>
      <color rgb="FF002B55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8"/>
      <color theme="0"/>
      <name val="Arial"/>
      <family val="2"/>
    </font>
    <font>
      <b/>
      <sz val="8"/>
      <color theme="0" tint="-0.34998626667073579"/>
      <name val="Calibri"/>
      <family val="2"/>
      <scheme val="minor"/>
    </font>
    <font>
      <sz val="8"/>
      <color theme="0" tint="-0.34998626667073579"/>
      <name val="Arial"/>
      <family val="2"/>
    </font>
    <font>
      <sz val="8"/>
      <color rgb="FFCC0066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0"/>
      <color rgb="FF002B55"/>
      <name val="Arial"/>
      <family val="2"/>
    </font>
    <font>
      <b/>
      <i/>
      <sz val="8"/>
      <color rgb="FF002B55"/>
      <name val="Arial"/>
      <family val="2"/>
    </font>
    <font>
      <b/>
      <i/>
      <sz val="8"/>
      <color rgb="FF008000"/>
      <name val="Calibri"/>
      <family val="2"/>
      <scheme val="minor"/>
    </font>
    <font>
      <i/>
      <sz val="9"/>
      <color rgb="FF002B55"/>
      <name val="Arial"/>
      <family val="2"/>
    </font>
    <font>
      <i/>
      <sz val="8"/>
      <name val="Arial"/>
      <family val="2"/>
    </font>
    <font>
      <b/>
      <sz val="8"/>
      <color rgb="FF3366A6"/>
      <name val="Arial"/>
      <family val="2"/>
    </font>
    <font>
      <b/>
      <sz val="8"/>
      <color rgb="FF3366A6"/>
      <name val="Calibri"/>
      <family val="2"/>
      <scheme val="minor"/>
    </font>
    <font>
      <b/>
      <sz val="8"/>
      <color theme="1" tint="0.499984740745262"/>
      <name val="Arial"/>
      <family val="2"/>
    </font>
    <font>
      <b/>
      <i/>
      <sz val="10"/>
      <color rgb="FF002B55"/>
      <name val="Arial"/>
      <family val="2"/>
    </font>
    <font>
      <b/>
      <i/>
      <sz val="9"/>
      <color rgb="FF727272"/>
      <name val="Arial"/>
      <family val="2"/>
    </font>
    <font>
      <sz val="7"/>
      <color rgb="FF002B55"/>
      <name val="Arial"/>
      <family val="2"/>
    </font>
    <font>
      <b/>
      <sz val="10"/>
      <color indexed="30"/>
      <name val="Arial"/>
      <family val="2"/>
    </font>
    <font>
      <b/>
      <sz val="15"/>
      <color rgb="FF002B55"/>
      <name val="Arial"/>
      <family val="2"/>
    </font>
    <font>
      <i/>
      <sz val="8"/>
      <color rgb="FF002B55"/>
      <name val="Arial"/>
      <family val="2"/>
    </font>
    <font>
      <i/>
      <sz val="8"/>
      <color indexed="9"/>
      <name val="Arial"/>
      <family val="2"/>
    </font>
    <font>
      <b/>
      <i/>
      <sz val="8"/>
      <color rgb="FFC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72727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B55"/>
        <bgColor indexed="64"/>
      </patternFill>
    </fill>
    <fill>
      <patternFill patternType="solid">
        <fgColor rgb="FFD9ECFF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D1E8FF"/>
        <bgColor indexed="64"/>
      </patternFill>
    </fill>
    <fill>
      <patternFill patternType="solid">
        <fgColor theme="0" tint="-0.249977111117893"/>
        <bgColor indexed="64"/>
      </patternFill>
    </fill>
  </fills>
  <borders count="1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56B7E9"/>
      </left>
      <right/>
      <top style="medium">
        <color rgb="FF56B7E9"/>
      </top>
      <bottom/>
      <diagonal/>
    </border>
    <border>
      <left/>
      <right/>
      <top style="medium">
        <color rgb="FF56B7E9"/>
      </top>
      <bottom/>
      <diagonal/>
    </border>
    <border>
      <left/>
      <right style="medium">
        <color rgb="FF56B7E9"/>
      </right>
      <top style="medium">
        <color rgb="FF56B7E9"/>
      </top>
      <bottom/>
      <diagonal/>
    </border>
    <border>
      <left style="medium">
        <color rgb="FF56B7E9"/>
      </left>
      <right/>
      <top/>
      <bottom style="medium">
        <color rgb="FF56B7E9"/>
      </bottom>
      <diagonal/>
    </border>
    <border>
      <left/>
      <right/>
      <top/>
      <bottom style="medium">
        <color rgb="FF56B7E9"/>
      </bottom>
      <diagonal/>
    </border>
    <border>
      <left/>
      <right style="medium">
        <color rgb="FF56B7E9"/>
      </right>
      <top/>
      <bottom style="medium">
        <color rgb="FF56B7E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33CC33"/>
      </left>
      <right/>
      <top style="medium">
        <color rgb="FF33CC33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33CC33"/>
      </left>
      <right/>
      <top style="thin">
        <color indexed="64"/>
      </top>
      <bottom style="medium">
        <color rgb="FF33CC33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rgb="FF727272"/>
      </left>
      <right style="thin">
        <color rgb="FF727272"/>
      </right>
      <top style="thin">
        <color rgb="FF727272"/>
      </top>
      <bottom style="thin">
        <color rgb="FF727272"/>
      </bottom>
      <diagonal/>
    </border>
    <border>
      <left style="thin">
        <color rgb="FF727272"/>
      </left>
      <right/>
      <top style="thin">
        <color rgb="FF727272"/>
      </top>
      <bottom/>
      <diagonal/>
    </border>
    <border>
      <left/>
      <right/>
      <top style="thin">
        <color rgb="FF727272"/>
      </top>
      <bottom/>
      <diagonal/>
    </border>
    <border>
      <left/>
      <right style="thin">
        <color rgb="FF727272"/>
      </right>
      <top style="thin">
        <color rgb="FF727272"/>
      </top>
      <bottom/>
      <diagonal/>
    </border>
    <border>
      <left style="thin">
        <color rgb="FF727272"/>
      </left>
      <right/>
      <top/>
      <bottom/>
      <diagonal/>
    </border>
    <border>
      <left style="thin">
        <color rgb="FF727272"/>
      </left>
      <right/>
      <top/>
      <bottom style="thin">
        <color rgb="FF727272"/>
      </bottom>
      <diagonal/>
    </border>
    <border>
      <left/>
      <right style="thin">
        <color rgb="FF727272"/>
      </right>
      <top/>
      <bottom style="thin">
        <color rgb="FF727272"/>
      </bottom>
      <diagonal/>
    </border>
    <border>
      <left style="thin">
        <color rgb="FF727272"/>
      </left>
      <right/>
      <top style="thin">
        <color rgb="FF727272"/>
      </top>
      <bottom style="thin">
        <color rgb="FF727272"/>
      </bottom>
      <diagonal/>
    </border>
    <border>
      <left/>
      <right/>
      <top style="thin">
        <color rgb="FF727272"/>
      </top>
      <bottom style="thin">
        <color rgb="FF727272"/>
      </bottom>
      <diagonal/>
    </border>
    <border>
      <left/>
      <right style="thin">
        <color rgb="FF727272"/>
      </right>
      <top style="thin">
        <color rgb="FF727272"/>
      </top>
      <bottom style="thin">
        <color rgb="FF727272"/>
      </bottom>
      <diagonal/>
    </border>
    <border>
      <left style="thin">
        <color rgb="FF002B55"/>
      </left>
      <right/>
      <top style="thin">
        <color rgb="FF002B55"/>
      </top>
      <bottom/>
      <diagonal/>
    </border>
    <border>
      <left/>
      <right/>
      <top style="thin">
        <color rgb="FF002B55"/>
      </top>
      <bottom/>
      <diagonal/>
    </border>
    <border>
      <left/>
      <right style="thin">
        <color rgb="FF002B55"/>
      </right>
      <top style="thin">
        <color rgb="FF002B55"/>
      </top>
      <bottom/>
      <diagonal/>
    </border>
    <border>
      <left style="thin">
        <color rgb="FF002B55"/>
      </left>
      <right/>
      <top/>
      <bottom/>
      <diagonal/>
    </border>
    <border>
      <left/>
      <right style="thin">
        <color rgb="FF002B55"/>
      </right>
      <top/>
      <bottom/>
      <diagonal/>
    </border>
    <border>
      <left style="thin">
        <color rgb="FF002B55"/>
      </left>
      <right/>
      <top/>
      <bottom style="thin">
        <color rgb="FF002B55"/>
      </bottom>
      <diagonal/>
    </border>
    <border>
      <left/>
      <right/>
      <top/>
      <bottom style="thin">
        <color rgb="FF002B55"/>
      </bottom>
      <diagonal/>
    </border>
    <border>
      <left/>
      <right style="thin">
        <color rgb="FF002B55"/>
      </right>
      <top/>
      <bottom style="thin">
        <color rgb="FF002B55"/>
      </bottom>
      <diagonal/>
    </border>
    <border>
      <left style="thin">
        <color rgb="FF727272"/>
      </left>
      <right/>
      <top style="hair">
        <color rgb="FF727272"/>
      </top>
      <bottom style="hair">
        <color rgb="FF727272"/>
      </bottom>
      <diagonal/>
    </border>
    <border>
      <left style="thin">
        <color rgb="FF727272"/>
      </left>
      <right/>
      <top style="hair">
        <color rgb="FF727272"/>
      </top>
      <bottom style="thin">
        <color rgb="FF727272"/>
      </bottom>
      <diagonal/>
    </border>
    <border>
      <left/>
      <right style="thin">
        <color rgb="FF727272"/>
      </right>
      <top style="hair">
        <color rgb="FF727272"/>
      </top>
      <bottom style="thin">
        <color rgb="FF727272"/>
      </bottom>
      <diagonal/>
    </border>
    <border>
      <left/>
      <right style="thin">
        <color rgb="FF727272"/>
      </right>
      <top style="hair">
        <color rgb="FF727272"/>
      </top>
      <bottom style="hair">
        <color rgb="FF727272"/>
      </bottom>
      <diagonal/>
    </border>
    <border>
      <left/>
      <right/>
      <top style="hair">
        <color rgb="FF727272"/>
      </top>
      <bottom style="hair">
        <color rgb="FF727272"/>
      </bottom>
      <diagonal/>
    </border>
    <border>
      <left/>
      <right/>
      <top style="hair">
        <color rgb="FF727272"/>
      </top>
      <bottom style="thin">
        <color rgb="FF727272"/>
      </bottom>
      <diagonal/>
    </border>
    <border>
      <left/>
      <right/>
      <top style="hair">
        <color rgb="FF727272"/>
      </top>
      <bottom/>
      <diagonal/>
    </border>
    <border>
      <left style="thin">
        <color rgb="FF002B55"/>
      </left>
      <right/>
      <top style="thin">
        <color rgb="FF002B55"/>
      </top>
      <bottom style="thin">
        <color rgb="FF002B55"/>
      </bottom>
      <diagonal/>
    </border>
    <border>
      <left/>
      <right/>
      <top style="thin">
        <color rgb="FF002B55"/>
      </top>
      <bottom style="thin">
        <color rgb="FF002B55"/>
      </bottom>
      <diagonal/>
    </border>
    <border>
      <left/>
      <right style="thin">
        <color rgb="FF002B55"/>
      </right>
      <top style="thin">
        <color rgb="FF002B55"/>
      </top>
      <bottom style="thin">
        <color rgb="FF002B55"/>
      </bottom>
      <diagonal/>
    </border>
    <border>
      <left style="thin">
        <color rgb="FF727272"/>
      </left>
      <right/>
      <top/>
      <bottom style="hair">
        <color rgb="FF727272"/>
      </bottom>
      <diagonal/>
    </border>
    <border>
      <left/>
      <right/>
      <top/>
      <bottom style="hair">
        <color rgb="FF727272"/>
      </bottom>
      <diagonal/>
    </border>
    <border>
      <left/>
      <right style="thin">
        <color rgb="FF727272"/>
      </right>
      <top/>
      <bottom style="hair">
        <color rgb="FF727272"/>
      </bottom>
      <diagonal/>
    </border>
    <border>
      <left style="thin">
        <color rgb="FF727272"/>
      </left>
      <right style="thin">
        <color rgb="FF727272"/>
      </right>
      <top/>
      <bottom style="thin">
        <color rgb="FF727272"/>
      </bottom>
      <diagonal/>
    </border>
    <border>
      <left/>
      <right style="hair">
        <color rgb="FF727272"/>
      </right>
      <top/>
      <bottom style="hair">
        <color rgb="FF727272"/>
      </bottom>
      <diagonal/>
    </border>
    <border>
      <left style="hair">
        <color rgb="FF727272"/>
      </left>
      <right style="hair">
        <color rgb="FF727272"/>
      </right>
      <top/>
      <bottom style="hair">
        <color rgb="FF727272"/>
      </bottom>
      <diagonal/>
    </border>
    <border>
      <left/>
      <right style="hair">
        <color rgb="FF727272"/>
      </right>
      <top style="hair">
        <color rgb="FF727272"/>
      </top>
      <bottom style="hair">
        <color rgb="FF727272"/>
      </bottom>
      <diagonal/>
    </border>
    <border>
      <left style="hair">
        <color rgb="FF727272"/>
      </left>
      <right style="hair">
        <color rgb="FF727272"/>
      </right>
      <top style="hair">
        <color rgb="FF727272"/>
      </top>
      <bottom style="hair">
        <color rgb="FF727272"/>
      </bottom>
      <diagonal/>
    </border>
    <border>
      <left style="thin">
        <color rgb="FFD9ECFF"/>
      </left>
      <right style="thin">
        <color rgb="FFD9ECFF"/>
      </right>
      <top style="thin">
        <color rgb="FFD9ECFF"/>
      </top>
      <bottom style="thin">
        <color rgb="FFD9ECFF"/>
      </bottom>
      <diagonal/>
    </border>
    <border>
      <left style="thin">
        <color rgb="FFD9ECFF"/>
      </left>
      <right style="thin">
        <color rgb="FFD9ECFF"/>
      </right>
      <top/>
      <bottom style="thin">
        <color rgb="FFD9ECFF"/>
      </bottom>
      <diagonal/>
    </border>
    <border>
      <left style="thin">
        <color rgb="FF727272"/>
      </left>
      <right/>
      <top style="thin">
        <color rgb="FF727272"/>
      </top>
      <bottom style="thin">
        <color rgb="FFD9ECFF"/>
      </bottom>
      <diagonal/>
    </border>
    <border>
      <left/>
      <right/>
      <top style="thin">
        <color rgb="FF727272"/>
      </top>
      <bottom style="thin">
        <color rgb="FFD9ECFF"/>
      </bottom>
      <diagonal/>
    </border>
    <border>
      <left/>
      <right style="thin">
        <color rgb="FF727272"/>
      </right>
      <top style="thin">
        <color rgb="FF727272"/>
      </top>
      <bottom style="thin">
        <color rgb="FFD9ECFF"/>
      </bottom>
      <diagonal/>
    </border>
    <border>
      <left style="thin">
        <color rgb="FF727272"/>
      </left>
      <right style="thin">
        <color rgb="FFD9ECFF"/>
      </right>
      <top style="thin">
        <color rgb="FFD9ECFF"/>
      </top>
      <bottom style="thin">
        <color rgb="FFD9ECFF"/>
      </bottom>
      <diagonal/>
    </border>
    <border>
      <left style="thin">
        <color rgb="FFD9ECFF"/>
      </left>
      <right style="thin">
        <color rgb="FF727272"/>
      </right>
      <top style="thin">
        <color rgb="FFD9ECFF"/>
      </top>
      <bottom style="thin">
        <color rgb="FFD9ECFF"/>
      </bottom>
      <diagonal/>
    </border>
    <border>
      <left style="thin">
        <color rgb="FF727272"/>
      </left>
      <right style="thin">
        <color rgb="FFD9ECFF"/>
      </right>
      <top style="thin">
        <color rgb="FFD9ECFF"/>
      </top>
      <bottom style="thin">
        <color rgb="FF727272"/>
      </bottom>
      <diagonal/>
    </border>
    <border>
      <left style="thin">
        <color rgb="FFD9ECFF"/>
      </left>
      <right style="thin">
        <color rgb="FFD9ECFF"/>
      </right>
      <top style="thin">
        <color rgb="FFD9ECFF"/>
      </top>
      <bottom style="thin">
        <color rgb="FF727272"/>
      </bottom>
      <diagonal/>
    </border>
    <border>
      <left style="thin">
        <color rgb="FFD9ECFF"/>
      </left>
      <right style="thin">
        <color rgb="FF727272"/>
      </right>
      <top style="thin">
        <color rgb="FFD9ECFF"/>
      </top>
      <bottom style="thin">
        <color rgb="FF727272"/>
      </bottom>
      <diagonal/>
    </border>
    <border>
      <left style="thin">
        <color rgb="FF727272"/>
      </left>
      <right style="thin">
        <color rgb="FFD9ECFF"/>
      </right>
      <top/>
      <bottom style="thin">
        <color rgb="FFD9ECFF"/>
      </bottom>
      <diagonal/>
    </border>
    <border>
      <left style="thin">
        <color rgb="FFD9ECFF"/>
      </left>
      <right style="thin">
        <color rgb="FF727272"/>
      </right>
      <top/>
      <bottom style="thin">
        <color rgb="FFD9ECFF"/>
      </bottom>
      <diagonal/>
    </border>
    <border>
      <left style="double">
        <color rgb="FFC1E0FF"/>
      </left>
      <right/>
      <top style="double">
        <color rgb="FFC1E0FF"/>
      </top>
      <bottom style="double">
        <color rgb="FFC1E0FF"/>
      </bottom>
      <diagonal/>
    </border>
    <border>
      <left/>
      <right style="double">
        <color rgb="FFC1E0FF"/>
      </right>
      <top style="double">
        <color rgb="FFC1E0FF"/>
      </top>
      <bottom style="double">
        <color rgb="FFC1E0FF"/>
      </bottom>
      <diagonal/>
    </border>
    <border>
      <left/>
      <right/>
      <top style="medium">
        <color rgb="FF0066FF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66FF"/>
      </bottom>
      <diagonal/>
    </border>
    <border>
      <left style="thin">
        <color rgb="FFD9ECFF"/>
      </left>
      <right/>
      <top style="thin">
        <color rgb="FFD9ECFF"/>
      </top>
      <bottom style="hair">
        <color rgb="FFD9ECFF"/>
      </bottom>
      <diagonal/>
    </border>
    <border>
      <left style="thin">
        <color rgb="FFD9ECFF"/>
      </left>
      <right/>
      <top style="hair">
        <color rgb="FFD9ECFF"/>
      </top>
      <bottom style="hair">
        <color rgb="FFD9ECFF"/>
      </bottom>
      <diagonal/>
    </border>
    <border>
      <left style="thin">
        <color rgb="FFD9ECFF"/>
      </left>
      <right/>
      <top style="hair">
        <color rgb="FFD9ECFF"/>
      </top>
      <bottom style="thin">
        <color rgb="FFD9ECFF"/>
      </bottom>
      <diagonal/>
    </border>
    <border>
      <left style="thin">
        <color rgb="FF727272"/>
      </left>
      <right/>
      <top style="hair">
        <color rgb="FFD9ECFF"/>
      </top>
      <bottom style="hair">
        <color rgb="FFD9ECFF"/>
      </bottom>
      <diagonal/>
    </border>
    <border>
      <left style="thin">
        <color rgb="FF727272"/>
      </left>
      <right/>
      <top style="hair">
        <color rgb="FFD9ECFF"/>
      </top>
      <bottom style="thin">
        <color rgb="FF727272"/>
      </bottom>
      <diagonal/>
    </border>
    <border>
      <left style="thin">
        <color rgb="FF727272"/>
      </left>
      <right/>
      <top/>
      <bottom style="hair">
        <color rgb="FFD9ECFF"/>
      </bottom>
      <diagonal/>
    </border>
    <border>
      <left style="thin">
        <color rgb="FF008000"/>
      </left>
      <right/>
      <top/>
      <bottom/>
      <diagonal/>
    </border>
    <border>
      <left style="thin">
        <color rgb="FF008000"/>
      </left>
      <right/>
      <top/>
      <bottom style="thin">
        <color rgb="FF008000"/>
      </bottom>
      <diagonal/>
    </border>
    <border>
      <left/>
      <right style="hair">
        <color rgb="FF727272"/>
      </right>
      <top/>
      <bottom/>
      <diagonal/>
    </border>
    <border>
      <left style="hair">
        <color rgb="FF727272"/>
      </left>
      <right style="hair">
        <color rgb="FF727272"/>
      </right>
      <top/>
      <bottom/>
      <diagonal/>
    </border>
    <border>
      <left style="hair">
        <color rgb="FF727272"/>
      </left>
      <right/>
      <top/>
      <bottom/>
      <diagonal/>
    </border>
    <border>
      <left style="hair">
        <color rgb="FF727272"/>
      </left>
      <right/>
      <top/>
      <bottom style="hair">
        <color rgb="FF727272"/>
      </bottom>
      <diagonal/>
    </border>
    <border>
      <left style="hair">
        <color rgb="FF727272"/>
      </left>
      <right/>
      <top style="hair">
        <color rgb="FF727272"/>
      </top>
      <bottom style="hair">
        <color rgb="FF727272"/>
      </bottom>
      <diagonal/>
    </border>
    <border>
      <left/>
      <right style="hair">
        <color rgb="FF727272"/>
      </right>
      <top style="hair">
        <color rgb="FF727272"/>
      </top>
      <bottom/>
      <diagonal/>
    </border>
    <border>
      <left style="hair">
        <color rgb="FF727272"/>
      </left>
      <right style="hair">
        <color rgb="FF727272"/>
      </right>
      <top style="hair">
        <color rgb="FF727272"/>
      </top>
      <bottom/>
      <diagonal/>
    </border>
    <border>
      <left style="hair">
        <color rgb="FF727272"/>
      </left>
      <right/>
      <top style="hair">
        <color rgb="FF727272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hair">
        <color indexed="23"/>
      </right>
      <top style="thin">
        <color indexed="23"/>
      </top>
      <bottom style="thin">
        <color indexed="23"/>
      </bottom>
      <diagonal/>
    </border>
    <border>
      <left style="hair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hair">
        <color rgb="FF727272"/>
      </right>
      <top style="thin">
        <color rgb="FF727272"/>
      </top>
      <bottom style="thin">
        <color rgb="FF72727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theme="0"/>
      </top>
      <bottom style="hair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rgb="FF727272"/>
      </left>
      <right/>
      <top style="thin">
        <color rgb="FF727272"/>
      </top>
      <bottom style="thin">
        <color rgb="FF727272"/>
      </bottom>
      <diagonal/>
    </border>
    <border>
      <left/>
      <right/>
      <top/>
      <bottom style="hair">
        <color theme="0"/>
      </bottom>
      <diagonal/>
    </border>
    <border>
      <left style="thin">
        <color rgb="FF727272"/>
      </left>
      <right/>
      <top style="thin">
        <color rgb="FF727272"/>
      </top>
      <bottom style="hair">
        <color theme="0"/>
      </bottom>
      <diagonal/>
    </border>
    <border>
      <left/>
      <right/>
      <top style="thin">
        <color rgb="FF727272"/>
      </top>
      <bottom style="hair">
        <color theme="0"/>
      </bottom>
      <diagonal/>
    </border>
    <border>
      <left/>
      <right style="thin">
        <color rgb="FF727272"/>
      </right>
      <top style="thin">
        <color rgb="FF727272"/>
      </top>
      <bottom style="hair">
        <color theme="0"/>
      </bottom>
      <diagonal/>
    </border>
    <border>
      <left style="thin">
        <color rgb="FF727272"/>
      </left>
      <right/>
      <top style="hair">
        <color theme="0"/>
      </top>
      <bottom style="hair">
        <color theme="0"/>
      </bottom>
      <diagonal/>
    </border>
    <border>
      <left/>
      <right style="thin">
        <color rgb="FF727272"/>
      </right>
      <top style="hair">
        <color theme="0"/>
      </top>
      <bottom style="hair">
        <color theme="0"/>
      </bottom>
      <diagonal/>
    </border>
    <border>
      <left style="thin">
        <color rgb="FF727272"/>
      </left>
      <right/>
      <top style="hair">
        <color theme="0"/>
      </top>
      <bottom style="thin">
        <color rgb="FF727272"/>
      </bottom>
      <diagonal/>
    </border>
    <border>
      <left/>
      <right/>
      <top style="hair">
        <color theme="0"/>
      </top>
      <bottom style="thin">
        <color rgb="FF727272"/>
      </bottom>
      <diagonal/>
    </border>
    <border>
      <left/>
      <right style="thin">
        <color rgb="FF727272"/>
      </right>
      <top style="hair">
        <color theme="0"/>
      </top>
      <bottom style="thin">
        <color rgb="FF727272"/>
      </bottom>
      <diagonal/>
    </border>
    <border>
      <left/>
      <right/>
      <top/>
      <bottom style="hair">
        <color theme="0" tint="-4.9989318521683403E-2"/>
      </bottom>
      <diagonal/>
    </border>
    <border>
      <left/>
      <right/>
      <top style="hair">
        <color theme="0" tint="-4.9989318521683403E-2"/>
      </top>
      <bottom style="hair">
        <color theme="0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double">
        <color rgb="FFC00000"/>
      </left>
      <right/>
      <top style="double">
        <color rgb="FFC00000"/>
      </top>
      <bottom/>
      <diagonal/>
    </border>
    <border>
      <left/>
      <right/>
      <top style="double">
        <color rgb="FFC00000"/>
      </top>
      <bottom/>
      <diagonal/>
    </border>
    <border>
      <left/>
      <right style="double">
        <color rgb="FFC00000"/>
      </right>
      <top style="double">
        <color rgb="FFC00000"/>
      </top>
      <bottom/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 style="thin">
        <color indexed="23"/>
      </top>
      <bottom style="thin">
        <color indexed="23"/>
      </bottom>
      <diagonal/>
    </border>
    <border>
      <left style="double">
        <color rgb="FFC00000"/>
      </left>
      <right/>
      <top/>
      <bottom style="double">
        <color rgb="FFC00000"/>
      </bottom>
      <diagonal/>
    </border>
    <border>
      <left/>
      <right/>
      <top/>
      <bottom style="double">
        <color rgb="FFC00000"/>
      </bottom>
      <diagonal/>
    </border>
    <border>
      <left/>
      <right style="double">
        <color rgb="FFC00000"/>
      </right>
      <top/>
      <bottom style="double">
        <color rgb="FFC00000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</cellStyleXfs>
  <cellXfs count="340">
    <xf numFmtId="0" fontId="0" fillId="0" borderId="0" xfId="0"/>
    <xf numFmtId="0" fontId="4" fillId="0" borderId="0" xfId="2" applyFont="1" applyAlignment="1" applyProtection="1">
      <alignment vertical="center"/>
      <protection hidden="1"/>
    </xf>
    <xf numFmtId="0" fontId="6" fillId="0" borderId="0" xfId="2" applyAlignment="1" applyProtection="1">
      <alignment vertical="center"/>
      <protection hidden="1"/>
    </xf>
    <xf numFmtId="0" fontId="6" fillId="0" borderId="0" xfId="2" applyBorder="1" applyAlignment="1" applyProtection="1">
      <alignment vertical="center"/>
      <protection hidden="1"/>
    </xf>
    <xf numFmtId="0" fontId="4" fillId="0" borderId="0" xfId="2" applyFont="1" applyFill="1" applyAlignment="1" applyProtection="1">
      <alignment vertical="center"/>
      <protection hidden="1"/>
    </xf>
    <xf numFmtId="0" fontId="4" fillId="0" borderId="0" xfId="2" applyFont="1" applyFill="1" applyBorder="1" applyAlignment="1" applyProtection="1">
      <alignment vertical="center"/>
      <protection hidden="1"/>
    </xf>
    <xf numFmtId="0" fontId="4" fillId="0" borderId="0" xfId="2" applyFont="1" applyBorder="1" applyAlignment="1" applyProtection="1">
      <alignment vertical="center"/>
      <protection hidden="1"/>
    </xf>
    <xf numFmtId="0" fontId="6" fillId="0" borderId="12" xfId="2" applyBorder="1" applyAlignment="1" applyProtection="1">
      <alignment vertical="center"/>
      <protection hidden="1"/>
    </xf>
    <xf numFmtId="0" fontId="6" fillId="0" borderId="13" xfId="2" applyBorder="1" applyAlignment="1" applyProtection="1">
      <alignment vertical="center"/>
      <protection hidden="1"/>
    </xf>
    <xf numFmtId="0" fontId="1" fillId="0" borderId="0" xfId="1"/>
    <xf numFmtId="0" fontId="17" fillId="0" borderId="0" xfId="1" applyFont="1"/>
    <xf numFmtId="0" fontId="17" fillId="0" borderId="0" xfId="7" applyFont="1" applyAlignment="1" applyProtection="1">
      <alignment horizontal="left" vertical="center"/>
      <protection locked="0"/>
    </xf>
    <xf numFmtId="0" fontId="17" fillId="0" borderId="0" xfId="7" applyFont="1" applyAlignment="1" applyProtection="1">
      <alignment vertical="center"/>
      <protection locked="0"/>
    </xf>
    <xf numFmtId="0" fontId="17" fillId="0" borderId="0" xfId="1" applyFont="1" applyBorder="1" applyAlignment="1" applyProtection="1">
      <alignment horizontal="left" vertical="center"/>
      <protection locked="0"/>
    </xf>
    <xf numFmtId="0" fontId="17" fillId="0" borderId="0" xfId="1" applyFont="1" applyAlignment="1" applyProtection="1">
      <alignment horizontal="left" vertical="center"/>
      <protection hidden="1"/>
    </xf>
    <xf numFmtId="0" fontId="17" fillId="0" borderId="0" xfId="7" quotePrefix="1" applyFont="1" applyAlignment="1" applyProtection="1">
      <alignment horizontal="left" vertical="center"/>
      <protection locked="0"/>
    </xf>
    <xf numFmtId="0" fontId="17" fillId="0" borderId="0" xfId="1" applyFont="1" applyBorder="1" applyAlignment="1" applyProtection="1">
      <alignment vertical="center"/>
      <protection locked="0"/>
    </xf>
    <xf numFmtId="0" fontId="17" fillId="0" borderId="0" xfId="1" applyFont="1" applyAlignment="1"/>
    <xf numFmtId="0" fontId="4" fillId="0" borderId="36" xfId="2" applyFont="1" applyBorder="1" applyAlignment="1" applyProtection="1">
      <alignment vertical="center"/>
      <protection hidden="1"/>
    </xf>
    <xf numFmtId="0" fontId="4" fillId="0" borderId="38" xfId="2" applyFont="1" applyBorder="1" applyAlignment="1" applyProtection="1">
      <alignment vertical="center"/>
      <protection hidden="1"/>
    </xf>
    <xf numFmtId="0" fontId="6" fillId="0" borderId="0" xfId="2" applyFill="1" applyAlignment="1" applyProtection="1">
      <alignment vertical="center"/>
      <protection hidden="1"/>
    </xf>
    <xf numFmtId="0" fontId="1" fillId="0" borderId="0" xfId="2" applyFont="1" applyFill="1" applyBorder="1" applyAlignment="1" applyProtection="1">
      <alignment horizontal="center" vertical="center"/>
      <protection hidden="1"/>
    </xf>
    <xf numFmtId="0" fontId="1" fillId="0" borderId="0" xfId="2" applyFont="1" applyFill="1" applyAlignment="1" applyProtection="1">
      <alignment horizontal="left" vertical="center" indent="2"/>
      <protection hidden="1"/>
    </xf>
    <xf numFmtId="0" fontId="1" fillId="0" borderId="0" xfId="2" applyFont="1" applyFill="1" applyBorder="1" applyAlignment="1" applyProtection="1">
      <alignment horizontal="left" vertical="center" indent="2"/>
      <protection hidden="1"/>
    </xf>
    <xf numFmtId="0" fontId="4" fillId="0" borderId="35" xfId="2" applyFont="1" applyBorder="1" applyAlignment="1" applyProtection="1">
      <alignment vertical="center"/>
      <protection hidden="1"/>
    </xf>
    <xf numFmtId="0" fontId="4" fillId="0" borderId="37" xfId="2" applyFont="1" applyBorder="1" applyAlignment="1" applyProtection="1">
      <alignment vertical="center"/>
      <protection hidden="1"/>
    </xf>
    <xf numFmtId="0" fontId="4" fillId="0" borderId="39" xfId="2" applyFont="1" applyBorder="1" applyAlignment="1" applyProtection="1">
      <alignment vertical="center"/>
      <protection hidden="1"/>
    </xf>
    <xf numFmtId="0" fontId="12" fillId="0" borderId="0" xfId="2" applyFont="1" applyBorder="1" applyAlignment="1" applyProtection="1">
      <alignment vertical="center"/>
      <protection hidden="1"/>
    </xf>
    <xf numFmtId="0" fontId="23" fillId="0" borderId="0" xfId="2" applyFont="1" applyFill="1" applyAlignment="1" applyProtection="1">
      <alignment vertical="center"/>
      <protection hidden="1"/>
    </xf>
    <xf numFmtId="0" fontId="23" fillId="0" borderId="0" xfId="2" applyFont="1" applyFill="1" applyBorder="1" applyAlignment="1" applyProtection="1">
      <alignment horizontal="center" vertical="center"/>
      <protection hidden="1"/>
    </xf>
    <xf numFmtId="0" fontId="23" fillId="0" borderId="0" xfId="2" applyFont="1" applyFill="1" applyBorder="1" applyAlignment="1" applyProtection="1">
      <alignment vertical="center"/>
      <protection hidden="1"/>
    </xf>
    <xf numFmtId="0" fontId="4" fillId="0" borderId="0" xfId="2" applyFont="1" applyBorder="1" applyAlignment="1" applyProtection="1">
      <alignment horizontal="left" vertical="center" indent="1"/>
      <protection hidden="1"/>
    </xf>
    <xf numFmtId="0" fontId="1" fillId="0" borderId="0" xfId="2" applyFont="1" applyFill="1" applyBorder="1" applyAlignment="1" applyProtection="1">
      <alignment vertical="center"/>
      <protection hidden="1"/>
    </xf>
    <xf numFmtId="0" fontId="4" fillId="0" borderId="0" xfId="2" applyFont="1" applyFill="1" applyBorder="1" applyAlignment="1" applyProtection="1">
      <alignment horizontal="center" vertical="center"/>
      <protection hidden="1"/>
    </xf>
    <xf numFmtId="0" fontId="3" fillId="0" borderId="0" xfId="1" applyFont="1" applyFill="1" applyAlignment="1" applyProtection="1">
      <alignment horizontal="center" vertical="center"/>
      <protection hidden="1"/>
    </xf>
    <xf numFmtId="0" fontId="3" fillId="0" borderId="0" xfId="1" applyFont="1" applyFill="1" applyAlignment="1" applyProtection="1">
      <alignment vertical="center"/>
      <protection hidden="1"/>
    </xf>
    <xf numFmtId="0" fontId="30" fillId="0" borderId="0" xfId="1" applyFont="1" applyFill="1" applyAlignment="1">
      <alignment vertical="center"/>
    </xf>
    <xf numFmtId="0" fontId="30" fillId="0" borderId="0" xfId="1" quotePrefix="1" applyFont="1" applyFill="1" applyAlignment="1">
      <alignment vertical="center"/>
    </xf>
    <xf numFmtId="0" fontId="26" fillId="0" borderId="0" xfId="1" quotePrefix="1" applyFont="1" applyFill="1" applyAlignment="1">
      <alignment vertical="center"/>
    </xf>
    <xf numFmtId="0" fontId="34" fillId="2" borderId="26" xfId="1" applyFont="1" applyFill="1" applyBorder="1" applyAlignment="1" applyProtection="1">
      <alignment horizontal="center" vertical="center" wrapText="1"/>
      <protection hidden="1"/>
    </xf>
    <xf numFmtId="2" fontId="3" fillId="0" borderId="56" xfId="4" applyNumberFormat="1" applyFont="1" applyFill="1" applyBorder="1" applyAlignment="1" applyProtection="1">
      <alignment horizontal="center" vertical="center"/>
      <protection hidden="1"/>
    </xf>
    <xf numFmtId="2" fontId="3" fillId="0" borderId="57" xfId="4" applyNumberFormat="1" applyFont="1" applyFill="1" applyBorder="1" applyAlignment="1" applyProtection="1">
      <alignment horizontal="center" vertical="center"/>
      <protection hidden="1"/>
    </xf>
    <xf numFmtId="9" fontId="29" fillId="0" borderId="63" xfId="4" applyNumberFormat="1" applyFont="1" applyFill="1" applyBorder="1" applyAlignment="1" applyProtection="1">
      <alignment horizontal="center" vertical="center"/>
      <protection hidden="1"/>
    </xf>
    <xf numFmtId="9" fontId="29" fillId="0" borderId="58" xfId="4" applyNumberFormat="1" applyFont="1" applyFill="1" applyBorder="1" applyAlignment="1" applyProtection="1">
      <alignment horizontal="center" vertical="center"/>
      <protection hidden="1"/>
    </xf>
    <xf numFmtId="9" fontId="29" fillId="0" borderId="64" xfId="4" applyNumberFormat="1" applyFont="1" applyFill="1" applyBorder="1" applyAlignment="1" applyProtection="1">
      <alignment horizontal="center" vertical="center"/>
      <protection hidden="1"/>
    </xf>
    <xf numFmtId="9" fontId="29" fillId="0" borderId="65" xfId="4" applyNumberFormat="1" applyFont="1" applyFill="1" applyBorder="1" applyAlignment="1" applyProtection="1">
      <alignment horizontal="center" vertical="center"/>
      <protection hidden="1"/>
    </xf>
    <xf numFmtId="9" fontId="29" fillId="0" borderId="66" xfId="4" applyNumberFormat="1" applyFont="1" applyFill="1" applyBorder="1" applyAlignment="1" applyProtection="1">
      <alignment horizontal="center" vertical="center"/>
      <protection hidden="1"/>
    </xf>
    <xf numFmtId="9" fontId="29" fillId="0" borderId="67" xfId="4" applyNumberFormat="1" applyFont="1" applyFill="1" applyBorder="1" applyAlignment="1" applyProtection="1">
      <alignment horizontal="center" vertical="center"/>
      <protection hidden="1"/>
    </xf>
    <xf numFmtId="9" fontId="3" fillId="0" borderId="63" xfId="1" applyNumberFormat="1" applyFont="1" applyFill="1" applyBorder="1" applyAlignment="1" applyProtection="1">
      <alignment horizontal="center" vertical="center"/>
      <protection hidden="1"/>
    </xf>
    <xf numFmtId="9" fontId="3" fillId="0" borderId="58" xfId="1" applyNumberFormat="1" applyFont="1" applyFill="1" applyBorder="1" applyAlignment="1" applyProtection="1">
      <alignment horizontal="center" vertical="center"/>
      <protection hidden="1"/>
    </xf>
    <xf numFmtId="9" fontId="3" fillId="0" borderId="66" xfId="1" applyNumberFormat="1" applyFont="1" applyFill="1" applyBorder="1" applyAlignment="1" applyProtection="1">
      <alignment horizontal="center" vertical="center"/>
      <protection hidden="1"/>
    </xf>
    <xf numFmtId="0" fontId="34" fillId="2" borderId="23" xfId="1" applyFont="1" applyFill="1" applyBorder="1" applyAlignment="1" applyProtection="1">
      <alignment horizontal="center" vertical="center" wrapText="1"/>
      <protection hidden="1"/>
    </xf>
    <xf numFmtId="9" fontId="34" fillId="2" borderId="24" xfId="4" applyNumberFormat="1" applyFont="1" applyFill="1" applyBorder="1" applyAlignment="1" applyProtection="1">
      <alignment horizontal="center" vertical="center"/>
      <protection hidden="1"/>
    </xf>
    <xf numFmtId="0" fontId="34" fillId="2" borderId="27" xfId="1" applyFont="1" applyFill="1" applyBorder="1" applyAlignment="1" applyProtection="1">
      <alignment horizontal="center" vertical="center" wrapText="1"/>
      <protection hidden="1"/>
    </xf>
    <xf numFmtId="10" fontId="3" fillId="0" borderId="28" xfId="4" applyNumberFormat="1" applyFont="1" applyFill="1" applyBorder="1" applyAlignment="1" applyProtection="1">
      <alignment horizontal="center" vertical="center"/>
      <protection hidden="1"/>
    </xf>
    <xf numFmtId="10" fontId="3" fillId="0" borderId="53" xfId="4" applyNumberFormat="1" applyFont="1" applyFill="1" applyBorder="1" applyAlignment="1" applyProtection="1">
      <alignment horizontal="center" vertical="center"/>
      <protection hidden="1"/>
    </xf>
    <xf numFmtId="10" fontId="3" fillId="0" borderId="31" xfId="4" applyNumberFormat="1" applyFont="1" applyFill="1" applyBorder="1" applyAlignment="1" applyProtection="1">
      <alignment horizontal="center" vertical="center"/>
      <protection hidden="1"/>
    </xf>
    <xf numFmtId="10" fontId="3" fillId="0" borderId="22" xfId="4" applyNumberFormat="1" applyFont="1" applyFill="1" applyBorder="1" applyAlignment="1" applyProtection="1">
      <alignment horizontal="center" vertical="center"/>
      <protection hidden="1"/>
    </xf>
    <xf numFmtId="0" fontId="3" fillId="0" borderId="70" xfId="1" applyFont="1" applyFill="1" applyBorder="1" applyAlignment="1">
      <alignment horizontal="right" vertical="center"/>
    </xf>
    <xf numFmtId="9" fontId="3" fillId="0" borderId="71" xfId="1" applyNumberFormat="1" applyFont="1" applyFill="1" applyBorder="1" applyAlignment="1" applyProtection="1">
      <alignment horizontal="center" vertical="center"/>
      <protection hidden="1"/>
    </xf>
    <xf numFmtId="9" fontId="3" fillId="6" borderId="1" xfId="4" applyNumberFormat="1" applyFont="1" applyFill="1" applyBorder="1" applyAlignment="1" applyProtection="1">
      <alignment horizontal="center" vertical="center" wrapText="1"/>
      <protection hidden="1"/>
    </xf>
    <xf numFmtId="0" fontId="35" fillId="0" borderId="63" xfId="1" applyFont="1" applyFill="1" applyBorder="1" applyAlignment="1" applyProtection="1">
      <alignment horizontal="center" vertical="center"/>
      <protection hidden="1"/>
    </xf>
    <xf numFmtId="0" fontId="35" fillId="0" borderId="58" xfId="1" applyFont="1" applyFill="1" applyBorder="1" applyAlignment="1" applyProtection="1">
      <alignment horizontal="center" vertical="center"/>
      <protection hidden="1"/>
    </xf>
    <xf numFmtId="0" fontId="35" fillId="0" borderId="64" xfId="1" applyFont="1" applyFill="1" applyBorder="1" applyAlignment="1" applyProtection="1">
      <alignment horizontal="center" vertical="center"/>
      <protection hidden="1"/>
    </xf>
    <xf numFmtId="0" fontId="35" fillId="0" borderId="17" xfId="1" applyFont="1" applyFill="1" applyBorder="1" applyAlignment="1" applyProtection="1">
      <alignment horizontal="center" vertical="center"/>
      <protection hidden="1"/>
    </xf>
    <xf numFmtId="9" fontId="3" fillId="6" borderId="7" xfId="4" applyNumberFormat="1" applyFont="1" applyFill="1" applyBorder="1" applyAlignment="1" applyProtection="1">
      <alignment horizontal="center" vertical="center" wrapText="1"/>
      <protection hidden="1"/>
    </xf>
    <xf numFmtId="0" fontId="35" fillId="0" borderId="10" xfId="1" applyFont="1" applyFill="1" applyBorder="1" applyAlignment="1" applyProtection="1">
      <alignment horizontal="center" vertical="center"/>
      <protection hidden="1"/>
    </xf>
    <xf numFmtId="0" fontId="13" fillId="6" borderId="74" xfId="1" applyFont="1" applyFill="1" applyBorder="1" applyAlignment="1" applyProtection="1">
      <alignment horizontal="center" vertical="center" wrapText="1"/>
      <protection hidden="1"/>
    </xf>
    <xf numFmtId="0" fontId="13" fillId="6" borderId="75" xfId="1" applyFont="1" applyFill="1" applyBorder="1" applyAlignment="1" applyProtection="1">
      <alignment horizontal="center" vertical="center" wrapText="1"/>
      <protection hidden="1"/>
    </xf>
    <xf numFmtId="164" fontId="13" fillId="6" borderId="75" xfId="1" applyNumberFormat="1" applyFont="1" applyFill="1" applyBorder="1" applyAlignment="1" applyProtection="1">
      <alignment horizontal="center" vertical="center" wrapText="1"/>
      <protection hidden="1"/>
    </xf>
    <xf numFmtId="164" fontId="13" fillId="6" borderId="76" xfId="1" applyNumberFormat="1" applyFont="1" applyFill="1" applyBorder="1" applyAlignment="1" applyProtection="1">
      <alignment horizontal="center" vertical="center" wrapText="1"/>
      <protection hidden="1"/>
    </xf>
    <xf numFmtId="164" fontId="13" fillId="6" borderId="77" xfId="1" applyNumberFormat="1" applyFont="1" applyFill="1" applyBorder="1" applyAlignment="1" applyProtection="1">
      <alignment horizontal="center" vertical="center" wrapText="1"/>
      <protection hidden="1"/>
    </xf>
    <xf numFmtId="164" fontId="13" fillId="6" borderId="78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28" xfId="1" applyFont="1" applyFill="1" applyBorder="1" applyAlignment="1" applyProtection="1">
      <alignment horizontal="center" vertical="center" wrapText="1"/>
      <protection hidden="1"/>
    </xf>
    <xf numFmtId="0" fontId="29" fillId="0" borderId="0" xfId="1" applyFont="1" applyFill="1" applyAlignment="1">
      <alignment vertical="center"/>
    </xf>
    <xf numFmtId="0" fontId="31" fillId="0" borderId="0" xfId="1" applyFont="1" applyFill="1" applyAlignment="1">
      <alignment vertical="center"/>
    </xf>
    <xf numFmtId="0" fontId="32" fillId="0" borderId="0" xfId="1" applyFont="1" applyFill="1" applyAlignment="1">
      <alignment horizontal="right" vertical="center" wrapText="1"/>
    </xf>
    <xf numFmtId="0" fontId="13" fillId="0" borderId="0" xfId="1" applyFont="1" applyFill="1" applyAlignment="1" applyProtection="1">
      <alignment vertical="center" wrapText="1"/>
      <protection hidden="1"/>
    </xf>
    <xf numFmtId="0" fontId="13" fillId="0" borderId="0" xfId="1" applyFont="1" applyFill="1" applyAlignment="1" applyProtection="1">
      <alignment vertical="center"/>
      <protection hidden="1"/>
    </xf>
    <xf numFmtId="0" fontId="36" fillId="0" borderId="0" xfId="1" applyFont="1" applyFill="1" applyAlignment="1" applyProtection="1">
      <alignment vertical="center"/>
      <protection hidden="1"/>
    </xf>
    <xf numFmtId="9" fontId="37" fillId="0" borderId="72" xfId="4" applyNumberFormat="1" applyFont="1" applyFill="1" applyBorder="1" applyAlignment="1" applyProtection="1">
      <alignment horizontal="center" vertical="center"/>
      <protection hidden="1"/>
    </xf>
    <xf numFmtId="9" fontId="37" fillId="0" borderId="18" xfId="4" applyNumberFormat="1" applyFont="1" applyFill="1" applyBorder="1" applyAlignment="1" applyProtection="1">
      <alignment horizontal="center" vertical="center"/>
      <protection hidden="1"/>
    </xf>
    <xf numFmtId="9" fontId="37" fillId="0" borderId="19" xfId="4" applyNumberFormat="1" applyFont="1" applyFill="1" applyBorder="1" applyAlignment="1" applyProtection="1">
      <alignment horizontal="center" vertical="center"/>
      <protection hidden="1"/>
    </xf>
    <xf numFmtId="9" fontId="37" fillId="0" borderId="73" xfId="4" applyNumberFormat="1" applyFont="1" applyFill="1" applyBorder="1" applyAlignment="1" applyProtection="1">
      <alignment horizontal="center" vertical="center"/>
      <protection hidden="1"/>
    </xf>
    <xf numFmtId="9" fontId="37" fillId="0" borderId="20" xfId="4" applyNumberFormat="1" applyFont="1" applyFill="1" applyBorder="1" applyAlignment="1" applyProtection="1">
      <alignment horizontal="center" vertical="center"/>
      <protection hidden="1"/>
    </xf>
    <xf numFmtId="9" fontId="37" fillId="0" borderId="21" xfId="4" applyNumberFormat="1" applyFont="1" applyFill="1" applyBorder="1" applyAlignment="1" applyProtection="1">
      <alignment horizontal="center" vertical="center"/>
      <protection hidden="1"/>
    </xf>
    <xf numFmtId="10" fontId="37" fillId="0" borderId="53" xfId="4" applyNumberFormat="1" applyFont="1" applyFill="1" applyBorder="1" applyAlignment="1" applyProtection="1">
      <alignment horizontal="center" vertical="center"/>
      <protection hidden="1"/>
    </xf>
    <xf numFmtId="10" fontId="37" fillId="0" borderId="22" xfId="4" applyNumberFormat="1" applyFont="1" applyFill="1" applyBorder="1" applyAlignment="1" applyProtection="1">
      <alignment horizontal="center" vertical="center"/>
      <protection hidden="1"/>
    </xf>
    <xf numFmtId="0" fontId="5" fillId="0" borderId="0" xfId="1" applyFont="1" applyAlignment="1" applyProtection="1">
      <alignment vertical="top" wrapText="1"/>
      <protection hidden="1"/>
    </xf>
    <xf numFmtId="0" fontId="5" fillId="0" borderId="0" xfId="1" applyFont="1" applyProtection="1">
      <protection hidden="1"/>
    </xf>
    <xf numFmtId="0" fontId="30" fillId="5" borderId="0" xfId="7" applyFont="1" applyFill="1" applyAlignment="1" applyProtection="1">
      <alignment horizontal="center" vertical="center"/>
      <protection locked="0"/>
    </xf>
    <xf numFmtId="0" fontId="30" fillId="5" borderId="0" xfId="1" applyFont="1" applyFill="1" applyBorder="1" applyAlignment="1" applyProtection="1">
      <alignment horizontal="center" vertical="center"/>
      <protection locked="0"/>
    </xf>
    <xf numFmtId="0" fontId="31" fillId="5" borderId="0" xfId="1" applyFont="1" applyFill="1"/>
    <xf numFmtId="0" fontId="28" fillId="0" borderId="0" xfId="1" applyFont="1"/>
    <xf numFmtId="0" fontId="42" fillId="0" borderId="0" xfId="1" applyFont="1"/>
    <xf numFmtId="0" fontId="31" fillId="7" borderId="0" xfId="1" applyFont="1" applyFill="1"/>
    <xf numFmtId="0" fontId="17" fillId="0" borderId="80" xfId="1" applyFont="1" applyBorder="1"/>
    <xf numFmtId="0" fontId="31" fillId="7" borderId="80" xfId="1" applyFont="1" applyFill="1" applyBorder="1"/>
    <xf numFmtId="0" fontId="3" fillId="0" borderId="0" xfId="1" applyFont="1" applyFill="1" applyBorder="1" applyAlignment="1" applyProtection="1">
      <alignment vertical="center"/>
      <protection hidden="1"/>
    </xf>
    <xf numFmtId="0" fontId="17" fillId="0" borderId="81" xfId="1" applyFont="1" applyBorder="1"/>
    <xf numFmtId="0" fontId="31" fillId="7" borderId="0" xfId="1" applyFont="1" applyFill="1" applyAlignment="1">
      <alignment horizontal="center"/>
    </xf>
    <xf numFmtId="0" fontId="21" fillId="4" borderId="0" xfId="1" applyFont="1" applyFill="1" applyBorder="1" applyAlignment="1" applyProtection="1">
      <alignment horizontal="center" vertical="center" wrapText="1"/>
      <protection hidden="1"/>
    </xf>
    <xf numFmtId="1" fontId="34" fillId="2" borderId="0" xfId="1" applyNumberFormat="1" applyFont="1" applyFill="1" applyBorder="1" applyAlignment="1" applyProtection="1">
      <alignment horizontal="center" vertical="center" wrapText="1"/>
      <protection hidden="1"/>
    </xf>
    <xf numFmtId="2" fontId="3" fillId="0" borderId="54" xfId="4" applyNumberFormat="1" applyFont="1" applyFill="1" applyBorder="1" applyAlignment="1" applyProtection="1">
      <alignment horizontal="center" vertical="center"/>
      <protection hidden="1"/>
    </xf>
    <xf numFmtId="2" fontId="3" fillId="0" borderId="55" xfId="4" applyNumberFormat="1" applyFont="1" applyFill="1" applyBorder="1" applyAlignment="1" applyProtection="1">
      <alignment horizontal="center" vertical="center"/>
      <protection hidden="1"/>
    </xf>
    <xf numFmtId="9" fontId="21" fillId="4" borderId="82" xfId="4" applyNumberFormat="1" applyFont="1" applyFill="1" applyBorder="1" applyAlignment="1" applyProtection="1">
      <alignment horizontal="center" vertical="center"/>
      <protection hidden="1"/>
    </xf>
    <xf numFmtId="9" fontId="21" fillId="4" borderId="83" xfId="4" applyNumberFormat="1" applyFont="1" applyFill="1" applyBorder="1" applyAlignment="1" applyProtection="1">
      <alignment horizontal="center" vertical="center"/>
      <protection hidden="1"/>
    </xf>
    <xf numFmtId="9" fontId="21" fillId="4" borderId="84" xfId="4" applyNumberFormat="1" applyFont="1" applyFill="1" applyBorder="1" applyAlignment="1" applyProtection="1">
      <alignment horizontal="center" vertical="center"/>
      <protection hidden="1"/>
    </xf>
    <xf numFmtId="2" fontId="3" fillId="0" borderId="85" xfId="4" applyNumberFormat="1" applyFont="1" applyFill="1" applyBorder="1" applyAlignment="1" applyProtection="1">
      <alignment horizontal="center" vertical="center"/>
      <protection hidden="1"/>
    </xf>
    <xf numFmtId="2" fontId="3" fillId="0" borderId="86" xfId="4" applyNumberFormat="1" applyFont="1" applyFill="1" applyBorder="1" applyAlignment="1" applyProtection="1">
      <alignment horizontal="center" vertical="center"/>
      <protection hidden="1"/>
    </xf>
    <xf numFmtId="2" fontId="3" fillId="0" borderId="87" xfId="4" applyNumberFormat="1" applyFont="1" applyFill="1" applyBorder="1" applyAlignment="1" applyProtection="1">
      <alignment horizontal="center" vertical="center"/>
      <protection hidden="1"/>
    </xf>
    <xf numFmtId="2" fontId="3" fillId="0" borderId="88" xfId="4" applyNumberFormat="1" applyFont="1" applyFill="1" applyBorder="1" applyAlignment="1" applyProtection="1">
      <alignment horizontal="center" vertical="center"/>
      <protection hidden="1"/>
    </xf>
    <xf numFmtId="2" fontId="3" fillId="0" borderId="89" xfId="4" applyNumberFormat="1" applyFont="1" applyFill="1" applyBorder="1" applyAlignment="1" applyProtection="1">
      <alignment horizontal="center" vertical="center"/>
      <protection hidden="1"/>
    </xf>
    <xf numFmtId="0" fontId="45" fillId="6" borderId="79" xfId="1" applyFont="1" applyFill="1" applyBorder="1" applyAlignment="1" applyProtection="1">
      <alignment horizontal="center" vertical="center" wrapText="1"/>
      <protection hidden="1"/>
    </xf>
    <xf numFmtId="0" fontId="46" fillId="0" borderId="68" xfId="1" applyFont="1" applyFill="1" applyBorder="1" applyAlignment="1" applyProtection="1">
      <alignment horizontal="center" vertical="center"/>
      <protection hidden="1"/>
    </xf>
    <xf numFmtId="0" fontId="46" fillId="0" borderId="59" xfId="1" applyFont="1" applyFill="1" applyBorder="1" applyAlignment="1" applyProtection="1">
      <alignment horizontal="center" vertical="center"/>
      <protection hidden="1"/>
    </xf>
    <xf numFmtId="0" fontId="46" fillId="0" borderId="69" xfId="1" applyFont="1" applyFill="1" applyBorder="1" applyAlignment="1" applyProtection="1">
      <alignment horizontal="center" vertical="center"/>
      <protection hidden="1"/>
    </xf>
    <xf numFmtId="0" fontId="47" fillId="6" borderId="77" xfId="1" applyFont="1" applyFill="1" applyBorder="1" applyAlignment="1" applyProtection="1">
      <alignment horizontal="center" vertical="center" wrapText="1"/>
      <protection hidden="1"/>
    </xf>
    <xf numFmtId="0" fontId="34" fillId="2" borderId="24" xfId="4" applyNumberFormat="1" applyFont="1" applyFill="1" applyBorder="1" applyAlignment="1" applyProtection="1">
      <alignment horizontal="center" vertical="center"/>
      <protection hidden="1"/>
    </xf>
    <xf numFmtId="0" fontId="4" fillId="0" borderId="0" xfId="2" applyFont="1" applyBorder="1" applyAlignment="1" applyProtection="1">
      <alignment horizontal="right" vertical="center"/>
      <protection hidden="1"/>
    </xf>
    <xf numFmtId="0" fontId="1" fillId="0" borderId="0" xfId="2" applyFont="1" applyBorder="1" applyAlignment="1" applyProtection="1">
      <alignment vertical="center"/>
      <protection hidden="1"/>
    </xf>
    <xf numFmtId="0" fontId="1" fillId="0" borderId="0" xfId="2" applyFont="1" applyBorder="1" applyAlignment="1" applyProtection="1">
      <alignment horizontal="left" vertical="center" indent="2"/>
      <protection hidden="1"/>
    </xf>
    <xf numFmtId="0" fontId="23" fillId="0" borderId="0" xfId="2" applyFont="1" applyBorder="1" applyAlignment="1" applyProtection="1">
      <alignment vertical="center"/>
      <protection hidden="1"/>
    </xf>
    <xf numFmtId="0" fontId="4" fillId="0" borderId="36" xfId="2" applyFont="1" applyFill="1" applyBorder="1" applyAlignment="1" applyProtection="1">
      <alignment vertical="center"/>
      <protection hidden="1"/>
    </xf>
    <xf numFmtId="0" fontId="17" fillId="0" borderId="0" xfId="1" applyFont="1" applyAlignment="1">
      <alignment horizontal="right"/>
    </xf>
    <xf numFmtId="0" fontId="1" fillId="0" borderId="0" xfId="1" applyProtection="1">
      <protection hidden="1"/>
    </xf>
    <xf numFmtId="0" fontId="1" fillId="0" borderId="0" xfId="1" applyFill="1" applyProtection="1">
      <protection hidden="1"/>
    </xf>
    <xf numFmtId="0" fontId="49" fillId="0" borderId="0" xfId="2" applyFont="1" applyBorder="1" applyAlignment="1" applyProtection="1">
      <alignment vertical="center"/>
      <protection hidden="1"/>
    </xf>
    <xf numFmtId="0" fontId="25" fillId="0" borderId="0" xfId="2" applyFont="1" applyBorder="1" applyAlignment="1" applyProtection="1">
      <alignment horizontal="right" vertical="center" indent="2"/>
      <protection hidden="1"/>
    </xf>
    <xf numFmtId="0" fontId="1" fillId="0" borderId="0" xfId="1" applyFont="1" applyFill="1" applyProtection="1">
      <protection hidden="1"/>
    </xf>
    <xf numFmtId="0" fontId="3" fillId="0" borderId="0" xfId="1" applyFont="1" applyFill="1" applyProtection="1">
      <protection hidden="1"/>
    </xf>
    <xf numFmtId="0" fontId="39" fillId="0" borderId="0" xfId="9" applyFill="1" applyAlignment="1" applyProtection="1">
      <protection hidden="1"/>
    </xf>
    <xf numFmtId="0" fontId="1" fillId="0" borderId="0" xfId="1" applyFont="1" applyProtection="1">
      <protection hidden="1"/>
    </xf>
    <xf numFmtId="0" fontId="1" fillId="0" borderId="0" xfId="1" applyFont="1" applyAlignment="1" applyProtection="1">
      <alignment horizontal="left"/>
      <protection hidden="1"/>
    </xf>
    <xf numFmtId="0" fontId="2" fillId="0" borderId="0" xfId="1" applyFont="1" applyBorder="1" applyAlignment="1" applyProtection="1">
      <alignment horizontal="left"/>
      <protection hidden="1"/>
    </xf>
    <xf numFmtId="0" fontId="2" fillId="0" borderId="0" xfId="1" applyFont="1" applyFill="1" applyAlignment="1" applyProtection="1">
      <alignment horizontal="center" wrapText="1"/>
      <protection hidden="1"/>
    </xf>
    <xf numFmtId="0" fontId="51" fillId="0" borderId="0" xfId="1" applyFont="1" applyFill="1" applyAlignment="1" applyProtection="1">
      <alignment horizontal="center" wrapText="1"/>
      <protection hidden="1"/>
    </xf>
    <xf numFmtId="0" fontId="1" fillId="0" borderId="0" xfId="1" applyFont="1" applyFill="1" applyAlignment="1" applyProtection="1">
      <alignment horizontal="center" wrapText="1"/>
      <protection hidden="1"/>
    </xf>
    <xf numFmtId="0" fontId="2" fillId="0" borderId="0" xfId="1" applyFont="1" applyFill="1" applyProtection="1">
      <protection hidden="1"/>
    </xf>
    <xf numFmtId="0" fontId="1" fillId="0" borderId="0" xfId="1" applyFont="1" applyAlignment="1" applyProtection="1">
      <alignment vertical="center"/>
      <protection hidden="1"/>
    </xf>
    <xf numFmtId="0" fontId="24" fillId="0" borderId="0" xfId="1" applyFont="1" applyFill="1" applyProtection="1">
      <protection hidden="1"/>
    </xf>
    <xf numFmtId="0" fontId="4" fillId="0" borderId="0" xfId="2" applyFont="1" applyFill="1" applyBorder="1" applyAlignment="1" applyProtection="1">
      <alignment horizontal="right" vertical="center"/>
      <protection hidden="1"/>
    </xf>
    <xf numFmtId="0" fontId="5" fillId="3" borderId="1" xfId="1" applyNumberFormat="1" applyFont="1" applyFill="1" applyBorder="1" applyAlignment="1" applyProtection="1">
      <alignment vertical="top" wrapText="1"/>
      <protection hidden="1"/>
    </xf>
    <xf numFmtId="2" fontId="5" fillId="3" borderId="1" xfId="1" applyNumberFormat="1" applyFont="1" applyFill="1" applyBorder="1" applyAlignment="1" applyProtection="1">
      <alignment vertical="top" wrapText="1"/>
      <protection hidden="1"/>
    </xf>
    <xf numFmtId="0" fontId="5" fillId="3" borderId="1" xfId="1" applyFont="1" applyFill="1" applyBorder="1" applyAlignment="1" applyProtection="1">
      <alignment vertical="top" wrapText="1"/>
      <protection hidden="1"/>
    </xf>
    <xf numFmtId="0" fontId="16" fillId="0" borderId="1" xfId="1" applyFont="1" applyBorder="1" applyAlignment="1" applyProtection="1">
      <alignment horizontal="center" vertical="top" wrapText="1"/>
      <protection hidden="1"/>
    </xf>
    <xf numFmtId="0" fontId="16" fillId="0" borderId="0" xfId="1" applyFont="1" applyAlignment="1" applyProtection="1">
      <alignment horizontal="center" vertical="top" wrapText="1"/>
      <protection hidden="1"/>
    </xf>
    <xf numFmtId="0" fontId="27" fillId="0" borderId="0" xfId="1" applyFont="1" applyProtection="1">
      <protection hidden="1"/>
    </xf>
    <xf numFmtId="0" fontId="4" fillId="0" borderId="0" xfId="2" applyFont="1" applyBorder="1" applyAlignment="1" applyProtection="1">
      <alignment horizontal="center" vertical="center"/>
      <protection hidden="1"/>
    </xf>
    <xf numFmtId="14" fontId="7" fillId="0" borderId="0" xfId="2" applyNumberFormat="1" applyFont="1" applyAlignment="1" applyProtection="1">
      <alignment vertical="center"/>
      <protection hidden="1"/>
    </xf>
    <xf numFmtId="0" fontId="8" fillId="0" borderId="0" xfId="2" applyFont="1" applyAlignment="1" applyProtection="1">
      <alignment vertical="center"/>
      <protection hidden="1"/>
    </xf>
    <xf numFmtId="0" fontId="15" fillId="0" borderId="11" xfId="0" applyFont="1" applyBorder="1" applyAlignment="1" applyProtection="1">
      <alignment horizontal="left" indent="1"/>
      <protection hidden="1"/>
    </xf>
    <xf numFmtId="0" fontId="15" fillId="0" borderId="11" xfId="0" applyFont="1" applyBorder="1" applyAlignment="1" applyProtection="1">
      <alignment horizontal="left" indent="21"/>
      <protection hidden="1"/>
    </xf>
    <xf numFmtId="0" fontId="15" fillId="0" borderId="11" xfId="0" applyFont="1" applyBorder="1" applyAlignment="1" applyProtection="1">
      <alignment horizontal="left" indent="5"/>
      <protection hidden="1"/>
    </xf>
    <xf numFmtId="0" fontId="6" fillId="0" borderId="14" xfId="2" applyBorder="1" applyAlignment="1" applyProtection="1">
      <alignment vertical="center"/>
      <protection hidden="1"/>
    </xf>
    <xf numFmtId="0" fontId="6" fillId="0" borderId="15" xfId="2" applyBorder="1" applyAlignment="1" applyProtection="1">
      <alignment vertical="center"/>
      <protection hidden="1"/>
    </xf>
    <xf numFmtId="0" fontId="6" fillId="0" borderId="16" xfId="2" applyBorder="1" applyAlignment="1" applyProtection="1">
      <alignment vertical="center"/>
      <protection hidden="1"/>
    </xf>
    <xf numFmtId="0" fontId="18" fillId="5" borderId="47" xfId="2" applyFont="1" applyFill="1" applyBorder="1" applyAlignment="1" applyProtection="1">
      <alignment horizontal="left" vertical="center" indent="2"/>
      <protection hidden="1"/>
    </xf>
    <xf numFmtId="0" fontId="18" fillId="5" borderId="48" xfId="2" applyFont="1" applyFill="1" applyBorder="1" applyAlignment="1" applyProtection="1">
      <alignment vertical="center"/>
      <protection hidden="1"/>
    </xf>
    <xf numFmtId="0" fontId="18" fillId="5" borderId="49" xfId="2" applyFont="1" applyFill="1" applyBorder="1" applyAlignment="1" applyProtection="1">
      <alignment vertical="center"/>
      <protection hidden="1"/>
    </xf>
    <xf numFmtId="0" fontId="4" fillId="0" borderId="32" xfId="2" applyFont="1" applyBorder="1" applyAlignment="1" applyProtection="1">
      <alignment vertical="center"/>
      <protection hidden="1"/>
    </xf>
    <xf numFmtId="0" fontId="11" fillId="0" borderId="33" xfId="2" applyFont="1" applyBorder="1" applyAlignment="1" applyProtection="1">
      <alignment vertical="center"/>
      <protection hidden="1"/>
    </xf>
    <xf numFmtId="0" fontId="4" fillId="0" borderId="33" xfId="2" applyFont="1" applyBorder="1" applyAlignment="1" applyProtection="1">
      <alignment vertical="center"/>
      <protection hidden="1"/>
    </xf>
    <xf numFmtId="0" fontId="4" fillId="0" borderId="33" xfId="2" applyFont="1" applyBorder="1" applyAlignment="1" applyProtection="1">
      <alignment horizontal="center" vertical="center"/>
      <protection hidden="1"/>
    </xf>
    <xf numFmtId="0" fontId="4" fillId="0" borderId="0" xfId="2" applyFont="1" applyBorder="1" applyAlignment="1" applyProtection="1">
      <alignment horizontal="left" vertical="center"/>
      <protection hidden="1"/>
    </xf>
    <xf numFmtId="0" fontId="21" fillId="3" borderId="0" xfId="2" applyFont="1" applyFill="1" applyBorder="1" applyAlignment="1" applyProtection="1">
      <alignment vertical="center"/>
      <protection hidden="1"/>
    </xf>
    <xf numFmtId="0" fontId="21" fillId="3" borderId="36" xfId="2" applyFont="1" applyFill="1" applyBorder="1" applyAlignment="1" applyProtection="1">
      <alignment vertical="center"/>
      <protection hidden="1"/>
    </xf>
    <xf numFmtId="0" fontId="11" fillId="0" borderId="0" xfId="2" applyFont="1" applyBorder="1" applyAlignment="1" applyProtection="1">
      <alignment vertical="center" wrapText="1"/>
      <protection hidden="1"/>
    </xf>
    <xf numFmtId="0" fontId="2" fillId="0" borderId="35" xfId="0" applyNumberFormat="1" applyFont="1" applyFill="1" applyBorder="1" applyAlignment="1" applyProtection="1">
      <alignment horizontal="left" vertical="center"/>
      <protection hidden="1"/>
    </xf>
    <xf numFmtId="0" fontId="1" fillId="0" borderId="0" xfId="0" applyNumberFormat="1" applyFont="1" applyBorder="1" applyAlignment="1" applyProtection="1">
      <alignment horizontal="center" vertical="center"/>
      <protection hidden="1"/>
    </xf>
    <xf numFmtId="0" fontId="1" fillId="0" borderId="0" xfId="0" applyNumberFormat="1" applyFont="1" applyFill="1" applyBorder="1" applyAlignment="1" applyProtection="1">
      <alignment vertical="center"/>
      <protection hidden="1"/>
    </xf>
    <xf numFmtId="0" fontId="1" fillId="0" borderId="0" xfId="0" applyNumberFormat="1" applyFont="1" applyFill="1" applyBorder="1" applyProtection="1">
      <protection hidden="1"/>
    </xf>
    <xf numFmtId="0" fontId="4" fillId="0" borderId="0" xfId="0" applyFont="1" applyBorder="1" applyAlignment="1" applyProtection="1">
      <alignment horizontal="right" vertical="center" indent="1"/>
      <protection hidden="1"/>
    </xf>
    <xf numFmtId="0" fontId="4" fillId="0" borderId="0" xfId="0" applyFont="1" applyBorder="1" applyAlignment="1" applyProtection="1">
      <alignment horizontal="right" vertical="center"/>
      <protection hidden="1"/>
    </xf>
    <xf numFmtId="0" fontId="4" fillId="0" borderId="0" xfId="0" applyFont="1" applyBorder="1" applyAlignment="1" applyProtection="1">
      <alignment horizontal="left" vertical="center"/>
      <protection hidden="1"/>
    </xf>
    <xf numFmtId="0" fontId="11" fillId="0" borderId="0" xfId="2" applyFont="1" applyBorder="1" applyAlignment="1" applyProtection="1">
      <alignment vertical="center"/>
      <protection hidden="1"/>
    </xf>
    <xf numFmtId="0" fontId="18" fillId="5" borderId="32" xfId="2" applyFont="1" applyFill="1" applyBorder="1" applyAlignment="1" applyProtection="1">
      <alignment horizontal="left" vertical="center" indent="2"/>
      <protection hidden="1"/>
    </xf>
    <xf numFmtId="0" fontId="18" fillId="5" borderId="33" xfId="2" applyFont="1" applyFill="1" applyBorder="1" applyAlignment="1" applyProtection="1">
      <alignment vertical="center"/>
      <protection hidden="1"/>
    </xf>
    <xf numFmtId="0" fontId="18" fillId="5" borderId="34" xfId="2" applyFont="1" applyFill="1" applyBorder="1" applyAlignment="1" applyProtection="1">
      <alignment vertical="center"/>
      <protection hidden="1"/>
    </xf>
    <xf numFmtId="0" fontId="4" fillId="0" borderId="0" xfId="2" applyFont="1" applyBorder="1" applyAlignment="1" applyProtection="1">
      <alignment horizontal="left" vertical="center" indent="4"/>
      <protection hidden="1"/>
    </xf>
    <xf numFmtId="0" fontId="0" fillId="0" borderId="0" xfId="0" applyProtection="1">
      <protection hidden="1"/>
    </xf>
    <xf numFmtId="0" fontId="0" fillId="0" borderId="35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36" xfId="0" applyBorder="1" applyProtection="1">
      <protection hidden="1"/>
    </xf>
    <xf numFmtId="0" fontId="22" fillId="3" borderId="0" xfId="2" applyFont="1" applyFill="1" applyBorder="1" applyAlignment="1" applyProtection="1">
      <alignment horizontal="left" vertical="center" indent="2"/>
      <protection hidden="1"/>
    </xf>
    <xf numFmtId="0" fontId="4" fillId="8" borderId="22" xfId="2" applyFont="1" applyFill="1" applyBorder="1" applyAlignment="1" applyProtection="1">
      <alignment vertical="center"/>
      <protection locked="0" hidden="1"/>
    </xf>
    <xf numFmtId="0" fontId="1" fillId="0" borderId="0" xfId="0" applyNumberFormat="1" applyFont="1" applyBorder="1" applyProtection="1">
      <protection hidden="1"/>
    </xf>
    <xf numFmtId="0" fontId="15" fillId="0" borderId="12" xfId="0" applyFont="1" applyBorder="1" applyAlignment="1" applyProtection="1">
      <alignment horizontal="left" indent="21"/>
      <protection hidden="1"/>
    </xf>
    <xf numFmtId="0" fontId="15" fillId="0" borderId="11" xfId="0" applyFont="1" applyBorder="1" applyAlignment="1" applyProtection="1">
      <alignment horizontal="left" indent="10"/>
      <protection hidden="1"/>
    </xf>
    <xf numFmtId="14" fontId="9" fillId="0" borderId="15" xfId="2" applyNumberFormat="1" applyFont="1" applyBorder="1" applyAlignment="1" applyProtection="1">
      <alignment vertical="top"/>
      <protection hidden="1"/>
    </xf>
    <xf numFmtId="14" fontId="9" fillId="0" borderId="16" xfId="2" applyNumberFormat="1" applyFont="1" applyBorder="1" applyAlignment="1" applyProtection="1">
      <alignment vertical="top"/>
      <protection hidden="1"/>
    </xf>
    <xf numFmtId="0" fontId="4" fillId="0" borderId="34" xfId="2" applyFont="1" applyBorder="1" applyAlignment="1" applyProtection="1">
      <alignment vertical="center"/>
      <protection hidden="1"/>
    </xf>
    <xf numFmtId="0" fontId="43" fillId="0" borderId="0" xfId="2" applyFont="1" applyBorder="1" applyAlignment="1" applyProtection="1">
      <alignment horizontal="right" vertical="center"/>
      <protection hidden="1"/>
    </xf>
    <xf numFmtId="0" fontId="4" fillId="0" borderId="0" xfId="2" applyFont="1" applyBorder="1" applyAlignment="1" applyProtection="1">
      <alignment horizontal="right" indent="1" shrinkToFit="1"/>
      <protection hidden="1"/>
    </xf>
    <xf numFmtId="0" fontId="4" fillId="0" borderId="35" xfId="0" applyFont="1" applyBorder="1" applyAlignment="1" applyProtection="1">
      <alignment horizontal="left" vertical="center" indent="1"/>
      <protection hidden="1"/>
    </xf>
    <xf numFmtId="0" fontId="23" fillId="3" borderId="0" xfId="2" applyFont="1" applyFill="1" applyBorder="1" applyAlignment="1" applyProtection="1">
      <alignment horizontal="center" vertical="center"/>
      <protection hidden="1"/>
    </xf>
    <xf numFmtId="0" fontId="22" fillId="3" borderId="35" xfId="2" applyFont="1" applyFill="1" applyBorder="1" applyAlignment="1" applyProtection="1">
      <alignment horizontal="left" vertical="center" indent="2"/>
      <protection hidden="1"/>
    </xf>
    <xf numFmtId="0" fontId="1" fillId="0" borderId="35" xfId="0" applyNumberFormat="1" applyFont="1" applyBorder="1" applyProtection="1">
      <protection hidden="1"/>
    </xf>
    <xf numFmtId="0" fontId="43" fillId="0" borderId="0" xfId="0" applyFont="1" applyBorder="1" applyAlignment="1" applyProtection="1">
      <alignment horizontal="left" vertical="center" indent="1"/>
      <protection hidden="1"/>
    </xf>
    <xf numFmtId="0" fontId="11" fillId="0" borderId="38" xfId="2" applyFont="1" applyBorder="1" applyAlignment="1" applyProtection="1">
      <alignment vertical="center" wrapText="1"/>
      <protection hidden="1"/>
    </xf>
    <xf numFmtId="0" fontId="4" fillId="0" borderId="35" xfId="2" applyFont="1" applyBorder="1" applyAlignment="1" applyProtection="1">
      <alignment horizontal="left" vertical="center" indent="1"/>
      <protection hidden="1"/>
    </xf>
    <xf numFmtId="0" fontId="22" fillId="0" borderId="0" xfId="2" applyFont="1" applyBorder="1" applyAlignment="1" applyProtection="1">
      <alignment vertical="center"/>
      <protection hidden="1"/>
    </xf>
    <xf numFmtId="0" fontId="22" fillId="0" borderId="0" xfId="2" applyFont="1" applyBorder="1" applyAlignment="1" applyProtection="1">
      <alignment horizontal="left" vertical="center" indent="3"/>
      <protection hidden="1"/>
    </xf>
    <xf numFmtId="0" fontId="19" fillId="0" borderId="0" xfId="2" applyFont="1" applyBorder="1" applyAlignment="1" applyProtection="1">
      <alignment vertical="center"/>
      <protection hidden="1"/>
    </xf>
    <xf numFmtId="0" fontId="4" fillId="0" borderId="35" xfId="2" applyFont="1" applyBorder="1" applyAlignment="1" applyProtection="1">
      <alignment horizontal="left" vertical="center" indent="2"/>
      <protection hidden="1"/>
    </xf>
    <xf numFmtId="0" fontId="4" fillId="0" borderId="0" xfId="2" applyFont="1" applyBorder="1" applyAlignment="1" applyProtection="1">
      <alignment horizontal="left" vertical="center" indent="2"/>
      <protection hidden="1"/>
    </xf>
    <xf numFmtId="0" fontId="4" fillId="8" borderId="91" xfId="0" applyNumberFormat="1" applyFont="1" applyFill="1" applyBorder="1" applyAlignment="1" applyProtection="1">
      <alignment horizontal="left" vertical="center"/>
      <protection locked="0" hidden="1"/>
    </xf>
    <xf numFmtId="0" fontId="31" fillId="3" borderId="0" xfId="1" applyFont="1" applyFill="1"/>
    <xf numFmtId="0" fontId="17" fillId="3" borderId="0" xfId="1" applyFont="1" applyFill="1"/>
    <xf numFmtId="0" fontId="4" fillId="0" borderId="0" xfId="2" applyFont="1" applyFill="1" applyBorder="1" applyAlignment="1" applyProtection="1">
      <alignment horizontal="left" vertical="center"/>
      <protection hidden="1"/>
    </xf>
    <xf numFmtId="0" fontId="4" fillId="0" borderId="0" xfId="2" applyFont="1" applyFill="1" applyBorder="1" applyAlignment="1" applyProtection="1">
      <alignment horizontal="center" vertical="top"/>
      <protection hidden="1"/>
    </xf>
    <xf numFmtId="0" fontId="4" fillId="0" borderId="35" xfId="2" applyFont="1" applyBorder="1" applyAlignment="1" applyProtection="1">
      <alignment vertical="center"/>
      <protection hidden="1"/>
    </xf>
    <xf numFmtId="0" fontId="44" fillId="0" borderId="35" xfId="2" applyFont="1" applyBorder="1" applyAlignment="1" applyProtection="1">
      <alignment vertical="center"/>
      <protection hidden="1"/>
    </xf>
    <xf numFmtId="0" fontId="44" fillId="0" borderId="0" xfId="2" applyFont="1" applyBorder="1" applyAlignment="1" applyProtection="1">
      <alignment vertical="center"/>
      <protection hidden="1"/>
    </xf>
    <xf numFmtId="0" fontId="44" fillId="0" borderId="36" xfId="2" applyFont="1" applyBorder="1" applyAlignment="1" applyProtection="1">
      <alignment vertical="center"/>
      <protection hidden="1"/>
    </xf>
    <xf numFmtId="0" fontId="44" fillId="0" borderId="0" xfId="2" applyFont="1" applyFill="1" applyAlignment="1" applyProtection="1">
      <alignment vertical="center"/>
      <protection hidden="1"/>
    </xf>
    <xf numFmtId="0" fontId="44" fillId="0" borderId="0" xfId="2" applyFont="1" applyFill="1" applyBorder="1" applyAlignment="1" applyProtection="1">
      <alignment horizontal="center" vertical="center"/>
      <protection hidden="1"/>
    </xf>
    <xf numFmtId="0" fontId="44" fillId="0" borderId="0" xfId="2" applyFont="1" applyFill="1" applyBorder="1" applyAlignment="1" applyProtection="1">
      <alignment vertical="center"/>
      <protection hidden="1"/>
    </xf>
    <xf numFmtId="0" fontId="54" fillId="0" borderId="0" xfId="2" applyFont="1" applyBorder="1" applyAlignment="1" applyProtection="1">
      <alignment vertical="center"/>
      <protection hidden="1"/>
    </xf>
    <xf numFmtId="0" fontId="41" fillId="0" borderId="0" xfId="2" applyFont="1" applyBorder="1" applyAlignment="1" applyProtection="1">
      <alignment vertical="top"/>
      <protection hidden="1"/>
    </xf>
    <xf numFmtId="0" fontId="43" fillId="0" borderId="0" xfId="2" applyFont="1" applyFill="1" applyBorder="1" applyAlignment="1" applyProtection="1">
      <alignment horizontal="right" vertical="center"/>
      <protection hidden="1"/>
    </xf>
    <xf numFmtId="0" fontId="23" fillId="4" borderId="40" xfId="2" applyFont="1" applyFill="1" applyBorder="1" applyAlignment="1" applyProtection="1">
      <alignment vertical="center"/>
      <protection hidden="1"/>
    </xf>
    <xf numFmtId="0" fontId="23" fillId="4" borderId="44" xfId="2" applyFont="1" applyFill="1" applyBorder="1" applyAlignment="1" applyProtection="1">
      <alignment vertical="center"/>
      <protection hidden="1"/>
    </xf>
    <xf numFmtId="0" fontId="23" fillId="4" borderId="41" xfId="2" applyFont="1" applyFill="1" applyBorder="1" applyAlignment="1" applyProtection="1">
      <alignment vertical="center"/>
      <protection hidden="1"/>
    </xf>
    <xf numFmtId="0" fontId="23" fillId="4" borderId="45" xfId="2" applyFont="1" applyFill="1" applyBorder="1" applyAlignment="1" applyProtection="1">
      <alignment vertical="center"/>
      <protection hidden="1"/>
    </xf>
    <xf numFmtId="0" fontId="23" fillId="4" borderId="50" xfId="2" applyFont="1" applyFill="1" applyBorder="1" applyAlignment="1" applyProtection="1">
      <alignment vertical="center"/>
      <protection hidden="1"/>
    </xf>
    <xf numFmtId="0" fontId="53" fillId="4" borderId="51" xfId="2" applyFont="1" applyFill="1" applyBorder="1" applyAlignment="1" applyProtection="1">
      <alignment vertical="center"/>
      <protection hidden="1"/>
    </xf>
    <xf numFmtId="0" fontId="25" fillId="9" borderId="23" xfId="2" applyFont="1" applyFill="1" applyBorder="1" applyAlignment="1" applyProtection="1">
      <alignment horizontal="left" vertical="center" indent="5"/>
      <protection hidden="1"/>
    </xf>
    <xf numFmtId="0" fontId="25" fillId="9" borderId="24" xfId="2" applyFont="1" applyFill="1" applyBorder="1" applyAlignment="1" applyProtection="1">
      <alignment horizontal="left" vertical="center" indent="5"/>
      <protection hidden="1"/>
    </xf>
    <xf numFmtId="0" fontId="25" fillId="9" borderId="25" xfId="2" applyFont="1" applyFill="1" applyBorder="1" applyAlignment="1" applyProtection="1">
      <alignment horizontal="left" vertical="center" indent="5"/>
      <protection hidden="1"/>
    </xf>
    <xf numFmtId="0" fontId="25" fillId="9" borderId="23" xfId="2" applyFont="1" applyFill="1" applyBorder="1" applyAlignment="1" applyProtection="1">
      <alignment horizontal="left" vertical="center" indent="1"/>
      <protection hidden="1"/>
    </xf>
    <xf numFmtId="0" fontId="53" fillId="0" borderId="0" xfId="2" applyFont="1" applyBorder="1" applyAlignment="1" applyProtection="1">
      <alignment vertical="top"/>
      <protection hidden="1"/>
    </xf>
    <xf numFmtId="0" fontId="4" fillId="0" borderId="35" xfId="2" applyFont="1" applyBorder="1" applyAlignment="1" applyProtection="1">
      <alignment vertical="top"/>
      <protection hidden="1"/>
    </xf>
    <xf numFmtId="0" fontId="4" fillId="0" borderId="0" xfId="2" applyFont="1" applyBorder="1" applyAlignment="1" applyProtection="1">
      <alignment vertical="top"/>
      <protection hidden="1"/>
    </xf>
    <xf numFmtId="0" fontId="4" fillId="0" borderId="36" xfId="2" applyFont="1" applyBorder="1" applyAlignment="1" applyProtection="1">
      <alignment vertical="top"/>
      <protection hidden="1"/>
    </xf>
    <xf numFmtId="0" fontId="4" fillId="0" borderId="0" xfId="2" applyFont="1" applyFill="1" applyAlignment="1" applyProtection="1">
      <alignment vertical="top"/>
      <protection hidden="1"/>
    </xf>
    <xf numFmtId="0" fontId="4" fillId="0" borderId="0" xfId="2" applyFont="1" applyFill="1" applyBorder="1" applyAlignment="1" applyProtection="1">
      <alignment vertical="top"/>
      <protection hidden="1"/>
    </xf>
    <xf numFmtId="0" fontId="12" fillId="0" borderId="0" xfId="2" applyFont="1" applyBorder="1" applyAlignment="1" applyProtection="1">
      <alignment vertical="top"/>
      <protection hidden="1"/>
    </xf>
    <xf numFmtId="0" fontId="3" fillId="8" borderId="52" xfId="2" applyFont="1" applyFill="1" applyBorder="1" applyAlignment="1" applyProtection="1">
      <alignment horizontal="center" vertical="center"/>
      <protection locked="0" hidden="1"/>
    </xf>
    <xf numFmtId="0" fontId="4" fillId="8" borderId="43" xfId="2" applyFont="1" applyFill="1" applyBorder="1" applyAlignment="1" applyProtection="1">
      <alignment horizontal="center" vertical="center"/>
      <protection locked="0" hidden="1"/>
    </xf>
    <xf numFmtId="0" fontId="4" fillId="8" borderId="42" xfId="2" applyFont="1" applyFill="1" applyBorder="1" applyAlignment="1" applyProtection="1">
      <alignment horizontal="center" vertical="center"/>
      <protection locked="0" hidden="1"/>
    </xf>
    <xf numFmtId="0" fontId="4" fillId="0" borderId="0" xfId="0" applyFont="1" applyBorder="1" applyAlignment="1" applyProtection="1">
      <alignment vertical="center"/>
      <protection hidden="1"/>
    </xf>
    <xf numFmtId="0" fontId="4" fillId="0" borderId="0" xfId="2" applyFont="1" applyBorder="1" applyAlignment="1" applyProtection="1">
      <alignment horizontal="center" vertical="center"/>
      <protection hidden="1"/>
    </xf>
    <xf numFmtId="0" fontId="4" fillId="0" borderId="35" xfId="2" applyFont="1" applyBorder="1" applyAlignment="1" applyProtection="1">
      <alignment vertical="center"/>
      <protection hidden="1"/>
    </xf>
    <xf numFmtId="0" fontId="4" fillId="0" borderId="113" xfId="2" applyFont="1" applyBorder="1" applyAlignment="1" applyProtection="1">
      <alignment vertical="center"/>
      <protection hidden="1"/>
    </xf>
    <xf numFmtId="0" fontId="4" fillId="0" borderId="114" xfId="2" applyFont="1" applyBorder="1" applyAlignment="1" applyProtection="1">
      <alignment vertical="center"/>
      <protection hidden="1"/>
    </xf>
    <xf numFmtId="0" fontId="4" fillId="0" borderId="115" xfId="2" applyFont="1" applyBorder="1" applyAlignment="1" applyProtection="1">
      <alignment vertical="center"/>
      <protection hidden="1"/>
    </xf>
    <xf numFmtId="0" fontId="4" fillId="0" borderId="116" xfId="2" applyFont="1" applyBorder="1" applyAlignment="1" applyProtection="1">
      <alignment vertical="center"/>
      <protection hidden="1"/>
    </xf>
    <xf numFmtId="0" fontId="4" fillId="0" borderId="118" xfId="2" applyFont="1" applyBorder="1" applyAlignment="1" applyProtection="1">
      <alignment vertical="center"/>
      <protection hidden="1"/>
    </xf>
    <xf numFmtId="0" fontId="4" fillId="0" borderId="119" xfId="2" applyFont="1" applyBorder="1" applyAlignment="1" applyProtection="1">
      <alignment vertical="center"/>
      <protection hidden="1"/>
    </xf>
    <xf numFmtId="0" fontId="4" fillId="0" borderId="120" xfId="2" applyFont="1" applyBorder="1" applyAlignment="1" applyProtection="1">
      <alignment vertical="center"/>
      <protection hidden="1"/>
    </xf>
    <xf numFmtId="165" fontId="5" fillId="3" borderId="1" xfId="1" applyNumberFormat="1" applyFont="1" applyFill="1" applyBorder="1" applyAlignment="1" applyProtection="1">
      <alignment vertical="top" wrapText="1"/>
      <protection hidden="1"/>
    </xf>
    <xf numFmtId="0" fontId="4" fillId="8" borderId="29" xfId="2" applyFont="1" applyFill="1" applyBorder="1" applyAlignment="1" applyProtection="1">
      <alignment horizontal="left" vertical="center"/>
      <protection locked="0" hidden="1"/>
    </xf>
    <xf numFmtId="0" fontId="4" fillId="8" borderId="30" xfId="2" applyFont="1" applyFill="1" applyBorder="1" applyAlignment="1" applyProtection="1">
      <alignment horizontal="left" vertical="center"/>
      <protection locked="0" hidden="1"/>
    </xf>
    <xf numFmtId="0" fontId="4" fillId="8" borderId="31" xfId="2" applyFont="1" applyFill="1" applyBorder="1" applyAlignment="1" applyProtection="1">
      <alignment horizontal="left" vertical="center"/>
      <protection locked="0" hidden="1"/>
    </xf>
    <xf numFmtId="0" fontId="4" fillId="4" borderId="46" xfId="0" applyNumberFormat="1" applyFont="1" applyFill="1" applyBorder="1" applyAlignment="1" applyProtection="1">
      <alignment horizontal="left" vertical="center"/>
      <protection hidden="1"/>
    </xf>
    <xf numFmtId="0" fontId="4" fillId="8" borderId="111" xfId="0" applyNumberFormat="1" applyFont="1" applyFill="1" applyBorder="1" applyAlignment="1" applyProtection="1">
      <alignment horizontal="left" vertical="center"/>
      <protection locked="0" hidden="1"/>
    </xf>
    <xf numFmtId="0" fontId="4" fillId="8" borderId="112" xfId="0" applyNumberFormat="1" applyFont="1" applyFill="1" applyBorder="1" applyAlignment="1" applyProtection="1">
      <alignment horizontal="left" vertical="center"/>
      <protection locked="0" hidden="1"/>
    </xf>
    <xf numFmtId="0" fontId="4" fillId="8" borderId="117" xfId="0" applyNumberFormat="1" applyFont="1" applyFill="1" applyBorder="1" applyAlignment="1" applyProtection="1">
      <alignment horizontal="left" vertical="center"/>
      <protection locked="0" hidden="1"/>
    </xf>
    <xf numFmtId="1" fontId="4" fillId="4" borderId="51" xfId="3" applyNumberFormat="1" applyFont="1" applyFill="1" applyBorder="1" applyAlignment="1" applyProtection="1">
      <alignment horizontal="left" vertical="center"/>
      <protection hidden="1"/>
    </xf>
    <xf numFmtId="0" fontId="4" fillId="4" borderId="46" xfId="0" applyFont="1" applyFill="1" applyBorder="1" applyAlignment="1" applyProtection="1">
      <alignment horizontal="left" vertical="center"/>
      <protection hidden="1"/>
    </xf>
    <xf numFmtId="0" fontId="23" fillId="8" borderId="29" xfId="2" applyFont="1" applyFill="1" applyBorder="1" applyAlignment="1" applyProtection="1">
      <alignment horizontal="center" vertical="center"/>
      <protection locked="0" hidden="1"/>
    </xf>
    <xf numFmtId="0" fontId="23" fillId="8" borderId="30" xfId="2" applyFont="1" applyFill="1" applyBorder="1" applyAlignment="1" applyProtection="1">
      <alignment horizontal="center" vertical="center"/>
      <protection locked="0" hidden="1"/>
    </xf>
    <xf numFmtId="0" fontId="23" fillId="8" borderId="31" xfId="2" applyFont="1" applyFill="1" applyBorder="1" applyAlignment="1" applyProtection="1">
      <alignment horizontal="center" vertical="center"/>
      <protection locked="0" hidden="1"/>
    </xf>
    <xf numFmtId="0" fontId="10" fillId="4" borderId="51" xfId="2" applyFont="1" applyFill="1" applyBorder="1" applyAlignment="1" applyProtection="1">
      <alignment horizontal="left" vertical="center"/>
      <protection hidden="1"/>
    </xf>
    <xf numFmtId="0" fontId="4" fillId="4" borderId="2" xfId="0" applyNumberFormat="1" applyFont="1" applyFill="1" applyBorder="1" applyAlignment="1" applyProtection="1">
      <alignment horizontal="left" vertical="center"/>
      <protection hidden="1"/>
    </xf>
    <xf numFmtId="0" fontId="4" fillId="4" borderId="4" xfId="0" applyNumberFormat="1" applyFont="1" applyFill="1" applyBorder="1" applyAlignment="1" applyProtection="1">
      <alignment horizontal="left" vertical="center"/>
      <protection hidden="1"/>
    </xf>
    <xf numFmtId="0" fontId="4" fillId="4" borderId="3" xfId="0" applyNumberFormat="1" applyFont="1" applyFill="1" applyBorder="1" applyAlignment="1" applyProtection="1">
      <alignment horizontal="left" vertical="center"/>
      <protection hidden="1"/>
    </xf>
    <xf numFmtId="0" fontId="4" fillId="4" borderId="0" xfId="0" applyFont="1" applyFill="1" applyBorder="1" applyAlignment="1" applyProtection="1">
      <alignment horizontal="left" vertical="center"/>
      <protection hidden="1"/>
    </xf>
    <xf numFmtId="165" fontId="4" fillId="4" borderId="2" xfId="0" applyNumberFormat="1" applyFont="1" applyFill="1" applyBorder="1" applyAlignment="1" applyProtection="1">
      <alignment horizontal="left" vertical="center"/>
      <protection hidden="1"/>
    </xf>
    <xf numFmtId="165" fontId="4" fillId="4" borderId="4" xfId="0" applyNumberFormat="1" applyFont="1" applyFill="1" applyBorder="1" applyAlignment="1" applyProtection="1">
      <alignment horizontal="left" vertical="center"/>
      <protection hidden="1"/>
    </xf>
    <xf numFmtId="165" fontId="4" fillId="4" borderId="3" xfId="0" applyNumberFormat="1" applyFont="1" applyFill="1" applyBorder="1" applyAlignment="1" applyProtection="1">
      <alignment horizontal="left" vertical="center"/>
      <protection hidden="1"/>
    </xf>
    <xf numFmtId="0" fontId="4" fillId="4" borderId="46" xfId="0" applyNumberFormat="1" applyFont="1" applyFill="1" applyBorder="1" applyAlignment="1" applyProtection="1">
      <alignment horizontal="center" vertical="center"/>
      <protection hidden="1"/>
    </xf>
    <xf numFmtId="165" fontId="4" fillId="8" borderId="2" xfId="0" applyNumberFormat="1" applyFont="1" applyFill="1" applyBorder="1" applyAlignment="1" applyProtection="1">
      <alignment horizontal="left" vertical="center"/>
      <protection locked="0" hidden="1"/>
    </xf>
    <xf numFmtId="165" fontId="4" fillId="8" borderId="4" xfId="0" applyNumberFormat="1" applyFont="1" applyFill="1" applyBorder="1" applyAlignment="1" applyProtection="1">
      <alignment horizontal="left" vertical="center"/>
      <protection locked="0" hidden="1"/>
    </xf>
    <xf numFmtId="165" fontId="4" fillId="8" borderId="3" xfId="0" applyNumberFormat="1" applyFont="1" applyFill="1" applyBorder="1" applyAlignment="1" applyProtection="1">
      <alignment horizontal="left" vertical="center"/>
      <protection locked="0" hidden="1"/>
    </xf>
    <xf numFmtId="167" fontId="4" fillId="8" borderId="92" xfId="0" applyNumberFormat="1" applyFont="1" applyFill="1" applyBorder="1" applyAlignment="1" applyProtection="1">
      <alignment horizontal="left" vertical="center"/>
      <protection locked="0" hidden="1"/>
    </xf>
    <xf numFmtId="167" fontId="4" fillId="8" borderId="4" xfId="0" applyNumberFormat="1" applyFont="1" applyFill="1" applyBorder="1" applyAlignment="1" applyProtection="1">
      <alignment horizontal="left" vertical="center"/>
      <protection locked="0" hidden="1"/>
    </xf>
    <xf numFmtId="167" fontId="4" fillId="8" borderId="3" xfId="0" applyNumberFormat="1" applyFont="1" applyFill="1" applyBorder="1" applyAlignment="1" applyProtection="1">
      <alignment horizontal="left" vertical="center"/>
      <protection locked="0" hidden="1"/>
    </xf>
    <xf numFmtId="167" fontId="4" fillId="8" borderId="29" xfId="0" applyNumberFormat="1" applyFont="1" applyFill="1" applyBorder="1" applyAlignment="1" applyProtection="1">
      <alignment horizontal="left" vertical="center"/>
      <protection locked="0" hidden="1"/>
    </xf>
    <xf numFmtId="167" fontId="4" fillId="8" borderId="30" xfId="0" applyNumberFormat="1" applyFont="1" applyFill="1" applyBorder="1" applyAlignment="1" applyProtection="1">
      <alignment horizontal="left" vertical="center"/>
      <protection locked="0" hidden="1"/>
    </xf>
    <xf numFmtId="167" fontId="4" fillId="8" borderId="93" xfId="0" applyNumberFormat="1" applyFont="1" applyFill="1" applyBorder="1" applyAlignment="1" applyProtection="1">
      <alignment horizontal="left" vertical="center"/>
      <protection locked="0" hidden="1"/>
    </xf>
    <xf numFmtId="166" fontId="4" fillId="8" borderId="99" xfId="0" applyNumberFormat="1" applyFont="1" applyFill="1" applyBorder="1" applyAlignment="1" applyProtection="1">
      <alignment horizontal="left" vertical="center"/>
      <protection locked="0" hidden="1"/>
    </xf>
    <xf numFmtId="166" fontId="4" fillId="8" borderId="31" xfId="0" applyNumberFormat="1" applyFont="1" applyFill="1" applyBorder="1" applyAlignment="1" applyProtection="1">
      <alignment horizontal="left" vertical="center"/>
      <protection locked="0" hidden="1"/>
    </xf>
    <xf numFmtId="0" fontId="4" fillId="4" borderId="51" xfId="0" applyFont="1" applyFill="1" applyBorder="1" applyAlignment="1" applyProtection="1">
      <alignment horizontal="left" vertical="center"/>
      <protection hidden="1"/>
    </xf>
    <xf numFmtId="0" fontId="25" fillId="0" borderId="0" xfId="2" applyFont="1" applyAlignment="1" applyProtection="1">
      <alignment horizontal="center" vertical="center"/>
      <protection hidden="1"/>
    </xf>
    <xf numFmtId="0" fontId="4" fillId="8" borderId="0" xfId="2" applyFont="1" applyFill="1" applyBorder="1" applyAlignment="1" applyProtection="1">
      <alignment horizontal="left" vertical="top"/>
      <protection locked="0" hidden="1"/>
    </xf>
    <xf numFmtId="0" fontId="4" fillId="8" borderId="0" xfId="2" applyFont="1" applyFill="1" applyBorder="1" applyAlignment="1" applyProtection="1">
      <alignment horizontal="left" vertical="center"/>
      <protection locked="0" hidden="1"/>
    </xf>
    <xf numFmtId="0" fontId="50" fillId="3" borderId="35" xfId="0" applyFont="1" applyFill="1" applyBorder="1" applyAlignment="1" applyProtection="1">
      <alignment horizontal="justify" vertical="top" wrapText="1" readingOrder="1"/>
      <protection hidden="1"/>
    </xf>
    <xf numFmtId="0" fontId="50" fillId="3" borderId="0" xfId="0" applyFont="1" applyFill="1" applyBorder="1" applyAlignment="1" applyProtection="1">
      <alignment horizontal="justify" vertical="top" wrapText="1" readingOrder="1"/>
      <protection hidden="1"/>
    </xf>
    <xf numFmtId="0" fontId="50" fillId="3" borderId="36" xfId="0" applyFont="1" applyFill="1" applyBorder="1" applyAlignment="1" applyProtection="1">
      <alignment horizontal="justify" vertical="top" wrapText="1" readingOrder="1"/>
      <protection hidden="1"/>
    </xf>
    <xf numFmtId="0" fontId="50" fillId="3" borderId="37" xfId="0" applyFont="1" applyFill="1" applyBorder="1" applyAlignment="1" applyProtection="1">
      <alignment horizontal="justify" vertical="top" wrapText="1" readingOrder="1"/>
      <protection hidden="1"/>
    </xf>
    <xf numFmtId="0" fontId="50" fillId="3" borderId="38" xfId="0" applyFont="1" applyFill="1" applyBorder="1" applyAlignment="1" applyProtection="1">
      <alignment horizontal="justify" vertical="top" wrapText="1" readingOrder="1"/>
      <protection hidden="1"/>
    </xf>
    <xf numFmtId="0" fontId="50" fillId="3" borderId="39" xfId="0" applyFont="1" applyFill="1" applyBorder="1" applyAlignment="1" applyProtection="1">
      <alignment horizontal="justify" vertical="top" wrapText="1" readingOrder="1"/>
      <protection hidden="1"/>
    </xf>
    <xf numFmtId="0" fontId="4" fillId="8" borderId="104" xfId="2" applyFont="1" applyFill="1" applyBorder="1" applyAlignment="1" applyProtection="1">
      <alignment horizontal="center" vertical="center"/>
      <protection locked="0" hidden="1"/>
    </xf>
    <xf numFmtId="0" fontId="4" fillId="8" borderId="96" xfId="2" applyFont="1" applyFill="1" applyBorder="1" applyAlignment="1" applyProtection="1">
      <alignment horizontal="center" vertical="center"/>
      <protection locked="0" hidden="1"/>
    </xf>
    <xf numFmtId="0" fontId="4" fillId="8" borderId="105" xfId="2" applyFont="1" applyFill="1" applyBorder="1" applyAlignment="1" applyProtection="1">
      <alignment horizontal="center" vertical="center"/>
      <protection locked="0" hidden="1"/>
    </xf>
    <xf numFmtId="0" fontId="4" fillId="8" borderId="106" xfId="2" applyFont="1" applyFill="1" applyBorder="1" applyAlignment="1" applyProtection="1">
      <alignment horizontal="center" vertical="center"/>
      <protection locked="0" hidden="1"/>
    </xf>
    <xf numFmtId="0" fontId="4" fillId="8" borderId="107" xfId="2" applyFont="1" applyFill="1" applyBorder="1" applyAlignment="1" applyProtection="1">
      <alignment horizontal="center" vertical="center"/>
      <protection locked="0" hidden="1"/>
    </xf>
    <xf numFmtId="0" fontId="4" fillId="8" borderId="108" xfId="2" applyFont="1" applyFill="1" applyBorder="1" applyAlignment="1" applyProtection="1">
      <alignment horizontal="center" vertical="center"/>
      <protection locked="0" hidden="1"/>
    </xf>
    <xf numFmtId="0" fontId="3" fillId="8" borderId="109" xfId="2" applyFont="1" applyFill="1" applyBorder="1" applyAlignment="1" applyProtection="1">
      <alignment horizontal="center" vertical="center"/>
      <protection locked="0" hidden="1"/>
    </xf>
    <xf numFmtId="0" fontId="4" fillId="8" borderId="101" xfId="2" applyFont="1" applyFill="1" applyBorder="1" applyAlignment="1" applyProtection="1">
      <alignment horizontal="center" vertical="center"/>
      <protection locked="0" hidden="1"/>
    </xf>
    <xf numFmtId="0" fontId="4" fillId="8" borderId="102" xfId="2" applyFont="1" applyFill="1" applyBorder="1" applyAlignment="1" applyProtection="1">
      <alignment horizontal="center" vertical="center"/>
      <protection locked="0" hidden="1"/>
    </xf>
    <xf numFmtId="0" fontId="4" fillId="8" borderId="103" xfId="2" applyFont="1" applyFill="1" applyBorder="1" applyAlignment="1" applyProtection="1">
      <alignment horizontal="center" vertical="center"/>
      <protection locked="0" hidden="1"/>
    </xf>
    <xf numFmtId="0" fontId="4" fillId="8" borderId="110" xfId="2" applyFont="1" applyFill="1" applyBorder="1" applyAlignment="1" applyProtection="1">
      <alignment horizontal="center" vertical="center"/>
      <protection locked="0" hidden="1"/>
    </xf>
    <xf numFmtId="0" fontId="4" fillId="8" borderId="29" xfId="2" applyFont="1" applyFill="1" applyBorder="1" applyAlignment="1" applyProtection="1">
      <alignment horizontal="center" vertical="center"/>
      <protection locked="0" hidden="1"/>
    </xf>
    <xf numFmtId="0" fontId="4" fillId="8" borderId="30" xfId="2" applyFont="1" applyFill="1" applyBorder="1" applyAlignment="1" applyProtection="1">
      <alignment horizontal="center" vertical="center"/>
      <protection locked="0" hidden="1"/>
    </xf>
    <xf numFmtId="0" fontId="4" fillId="8" borderId="31" xfId="2" applyFont="1" applyFill="1" applyBorder="1" applyAlignment="1" applyProtection="1">
      <alignment horizontal="center" vertical="center"/>
      <protection locked="0" hidden="1"/>
    </xf>
    <xf numFmtId="0" fontId="4" fillId="4" borderId="29" xfId="2" applyFont="1" applyFill="1" applyBorder="1" applyAlignment="1" applyProtection="1">
      <alignment horizontal="center" vertical="center"/>
      <protection hidden="1"/>
    </xf>
    <xf numFmtId="0" fontId="4" fillId="4" borderId="30" xfId="2" applyFont="1" applyFill="1" applyBorder="1" applyAlignment="1" applyProtection="1">
      <alignment horizontal="center" vertical="center"/>
      <protection hidden="1"/>
    </xf>
    <xf numFmtId="0" fontId="4" fillId="4" borderId="31" xfId="2" applyFont="1" applyFill="1" applyBorder="1" applyAlignment="1" applyProtection="1">
      <alignment horizontal="center" vertical="center"/>
      <protection hidden="1"/>
    </xf>
    <xf numFmtId="0" fontId="4" fillId="8" borderId="100" xfId="2" applyFont="1" applyFill="1" applyBorder="1" applyAlignment="1" applyProtection="1">
      <alignment horizontal="center" vertical="center"/>
      <protection locked="0" hidden="1"/>
    </xf>
    <xf numFmtId="0" fontId="4" fillId="8" borderId="0" xfId="2" applyFont="1" applyFill="1" applyBorder="1" applyAlignment="1" applyProtection="1">
      <alignment horizontal="center" vertical="center"/>
      <protection locked="0" hidden="1"/>
    </xf>
    <xf numFmtId="0" fontId="2" fillId="8" borderId="0" xfId="1" applyFont="1" applyFill="1" applyBorder="1" applyAlignment="1" applyProtection="1">
      <alignment horizontal="left" vertical="center"/>
      <protection locked="0" hidden="1"/>
    </xf>
    <xf numFmtId="0" fontId="52" fillId="0" borderId="0" xfId="1" applyFont="1" applyAlignment="1" applyProtection="1">
      <alignment horizontal="center" vertical="center"/>
      <protection hidden="1"/>
    </xf>
    <xf numFmtId="0" fontId="2" fillId="4" borderId="0" xfId="1" applyFont="1" applyFill="1" applyBorder="1" applyAlignment="1" applyProtection="1">
      <alignment horizontal="left" vertical="center"/>
      <protection hidden="1"/>
    </xf>
    <xf numFmtId="0" fontId="40" fillId="0" borderId="0" xfId="1" applyFont="1" applyFill="1" applyAlignment="1" applyProtection="1">
      <alignment horizontal="center" wrapText="1"/>
      <protection hidden="1"/>
    </xf>
    <xf numFmtId="14" fontId="2" fillId="8" borderId="0" xfId="1" applyNumberFormat="1" applyFont="1" applyFill="1" applyBorder="1" applyAlignment="1" applyProtection="1">
      <alignment horizontal="center" vertical="center"/>
      <protection locked="0" hidden="1"/>
    </xf>
    <xf numFmtId="0" fontId="48" fillId="4" borderId="94" xfId="1" applyFont="1" applyFill="1" applyBorder="1" applyAlignment="1" applyProtection="1">
      <alignment horizontal="center" vertical="center" wrapText="1"/>
      <protection hidden="1"/>
    </xf>
    <xf numFmtId="0" fontId="48" fillId="4" borderId="9" xfId="1" applyFont="1" applyFill="1" applyBorder="1" applyAlignment="1" applyProtection="1">
      <alignment horizontal="center" vertical="center" wrapText="1"/>
      <protection hidden="1"/>
    </xf>
    <xf numFmtId="0" fontId="48" fillId="4" borderId="10" xfId="1" applyFont="1" applyFill="1" applyBorder="1" applyAlignment="1" applyProtection="1">
      <alignment horizontal="center" vertical="center" wrapText="1"/>
      <protection hidden="1"/>
    </xf>
    <xf numFmtId="0" fontId="1" fillId="8" borderId="95" xfId="1" applyFill="1" applyBorder="1" applyAlignment="1" applyProtection="1">
      <alignment horizontal="center"/>
      <protection locked="0" hidden="1"/>
    </xf>
    <xf numFmtId="0" fontId="1" fillId="8" borderId="0" xfId="1" applyFill="1" applyBorder="1" applyAlignment="1" applyProtection="1">
      <alignment horizontal="center"/>
      <protection locked="0" hidden="1"/>
    </xf>
    <xf numFmtId="0" fontId="1" fillId="8" borderId="8" xfId="1" applyFill="1" applyBorder="1" applyAlignment="1" applyProtection="1">
      <alignment horizontal="center"/>
      <protection locked="0" hidden="1"/>
    </xf>
    <xf numFmtId="0" fontId="1" fillId="8" borderId="97" xfId="1" applyFill="1" applyBorder="1" applyAlignment="1" applyProtection="1">
      <alignment horizontal="center"/>
      <protection locked="0" hidden="1"/>
    </xf>
    <xf numFmtId="0" fontId="1" fillId="8" borderId="90" xfId="1" applyFill="1" applyBorder="1" applyAlignment="1" applyProtection="1">
      <alignment horizontal="center"/>
      <protection locked="0" hidden="1"/>
    </xf>
    <xf numFmtId="0" fontId="1" fillId="8" borderId="98" xfId="1" applyFill="1" applyBorder="1" applyAlignment="1" applyProtection="1">
      <alignment horizontal="center"/>
      <protection locked="0" hidden="1"/>
    </xf>
    <xf numFmtId="0" fontId="1" fillId="8" borderId="95" xfId="1" applyFont="1" applyFill="1" applyBorder="1" applyAlignment="1" applyProtection="1">
      <alignment horizontal="center" vertical="top" wrapText="1"/>
      <protection locked="0" hidden="1"/>
    </xf>
    <xf numFmtId="0" fontId="1" fillId="8" borderId="0" xfId="1" applyFont="1" applyFill="1" applyBorder="1" applyAlignment="1" applyProtection="1">
      <alignment horizontal="center" vertical="top" wrapText="1"/>
      <protection locked="0" hidden="1"/>
    </xf>
    <xf numFmtId="0" fontId="1" fillId="8" borderId="8" xfId="1" applyFont="1" applyFill="1" applyBorder="1" applyAlignment="1" applyProtection="1">
      <alignment horizontal="center" vertical="top" wrapText="1"/>
      <protection locked="0" hidden="1"/>
    </xf>
    <xf numFmtId="0" fontId="1" fillId="8" borderId="97" xfId="1" applyFont="1" applyFill="1" applyBorder="1" applyAlignment="1" applyProtection="1">
      <alignment horizontal="center" vertical="top" wrapText="1"/>
      <protection locked="0" hidden="1"/>
    </xf>
    <xf numFmtId="0" fontId="1" fillId="8" borderId="90" xfId="1" applyFont="1" applyFill="1" applyBorder="1" applyAlignment="1" applyProtection="1">
      <alignment horizontal="center" vertical="top" wrapText="1"/>
      <protection locked="0" hidden="1"/>
    </xf>
    <xf numFmtId="0" fontId="1" fillId="8" borderId="98" xfId="1" applyFont="1" applyFill="1" applyBorder="1" applyAlignment="1" applyProtection="1">
      <alignment horizontal="center" vertical="top" wrapText="1"/>
      <protection locked="0" hidden="1"/>
    </xf>
    <xf numFmtId="0" fontId="34" fillId="2" borderId="0" xfId="1" applyFont="1" applyFill="1" applyBorder="1" applyAlignment="1" applyProtection="1">
      <alignment horizontal="center" vertical="center"/>
      <protection hidden="1"/>
    </xf>
    <xf numFmtId="0" fontId="13" fillId="6" borderId="60" xfId="1" applyFont="1" applyFill="1" applyBorder="1" applyAlignment="1" applyProtection="1">
      <alignment horizontal="center" vertical="center" wrapText="1"/>
      <protection hidden="1"/>
    </xf>
    <xf numFmtId="0" fontId="13" fillId="6" borderId="61" xfId="1" applyFont="1" applyFill="1" applyBorder="1" applyAlignment="1" applyProtection="1">
      <alignment horizontal="center" vertical="center" wrapText="1"/>
      <protection hidden="1"/>
    </xf>
    <xf numFmtId="0" fontId="13" fillId="6" borderId="62" xfId="1" applyFont="1" applyFill="1" applyBorder="1" applyAlignment="1" applyProtection="1">
      <alignment horizontal="center" vertical="center" wrapText="1"/>
      <protection hidden="1"/>
    </xf>
    <xf numFmtId="0" fontId="34" fillId="5" borderId="5" xfId="1" applyFont="1" applyFill="1" applyBorder="1" applyAlignment="1" applyProtection="1">
      <alignment horizontal="center" vertical="center" wrapText="1"/>
      <protection hidden="1"/>
    </xf>
    <xf numFmtId="0" fontId="34" fillId="5" borderId="6" xfId="1" applyFont="1" applyFill="1" applyBorder="1" applyAlignment="1" applyProtection="1">
      <alignment horizontal="center" vertical="center" wrapText="1"/>
      <protection hidden="1"/>
    </xf>
    <xf numFmtId="0" fontId="34" fillId="5" borderId="7" xfId="1" applyFont="1" applyFill="1" applyBorder="1" applyAlignment="1" applyProtection="1">
      <alignment horizontal="center" vertical="center" wrapText="1"/>
      <protection hidden="1"/>
    </xf>
  </cellXfs>
  <cellStyles count="10">
    <cellStyle name="Euro" xfId="5"/>
    <cellStyle name="Lien hypertexte" xfId="9" builtinId="8"/>
    <cellStyle name="Lien hypertexte 2" xfId="8"/>
    <cellStyle name="Milliers 2" xfId="3"/>
    <cellStyle name="Monétaire 2" xfId="6"/>
    <cellStyle name="Normal" xfId="0" builtinId="0"/>
    <cellStyle name="Normal 2" xfId="1"/>
    <cellStyle name="Normal 3" xfId="2"/>
    <cellStyle name="Normal_Agence" xfId="7"/>
    <cellStyle name="Pourcentage 2" xfId="4"/>
  </cellStyles>
  <dxfs count="0"/>
  <tableStyles count="0" defaultTableStyle="TableStyleMedium9" defaultPivotStyle="PivotStyleLight16"/>
  <colors>
    <mruColors>
      <color rgb="FF3366A6"/>
      <color rgb="FF727272"/>
      <color rgb="FFD9ECFF"/>
      <color rgb="FF002B55"/>
      <color rgb="FFFFFFFF"/>
      <color rgb="FF56B7E9"/>
      <color rgb="FFD1E8FF"/>
      <color rgb="FFCC0066"/>
      <color rgb="FFCBE8FF"/>
      <color rgb="FFD7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85725</xdr:rowOff>
    </xdr:from>
    <xdr:to>
      <xdr:col>5</xdr:col>
      <xdr:colOff>200025</xdr:colOff>
      <xdr:row>2</xdr:row>
      <xdr:rowOff>95250</xdr:rowOff>
    </xdr:to>
    <xdr:pic>
      <xdr:nvPicPr>
        <xdr:cNvPr id="2" name="Image 15" descr="kn_name_Excel OK.wm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238125"/>
          <a:ext cx="20193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38100</xdr:colOff>
      <xdr:row>0</xdr:row>
      <xdr:rowOff>19050</xdr:rowOff>
    </xdr:from>
    <xdr:to>
      <xdr:col>18</xdr:col>
      <xdr:colOff>19050</xdr:colOff>
      <xdr:row>3</xdr:row>
      <xdr:rowOff>57150</xdr:rowOff>
    </xdr:to>
    <xdr:pic>
      <xdr:nvPicPr>
        <xdr:cNvPr id="3" name="Image 16" descr="kn_logo_Excel OK.wmf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6525" y="19050"/>
          <a:ext cx="5048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</xdr:colOff>
      <xdr:row>91</xdr:row>
      <xdr:rowOff>47625</xdr:rowOff>
    </xdr:from>
    <xdr:to>
      <xdr:col>19</xdr:col>
      <xdr:colOff>0</xdr:colOff>
      <xdr:row>160</xdr:row>
      <xdr:rowOff>28575</xdr:rowOff>
    </xdr:to>
    <xdr:pic>
      <xdr:nvPicPr>
        <xdr:cNvPr id="4" name="Image 3" descr="Sdonotreply16102715420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524" y="11182350"/>
          <a:ext cx="7052369" cy="10496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228600</xdr:rowOff>
    </xdr:from>
    <xdr:to>
      <xdr:col>4</xdr:col>
      <xdr:colOff>323850</xdr:colOff>
      <xdr:row>1</xdr:row>
      <xdr:rowOff>9525</xdr:rowOff>
    </xdr:to>
    <xdr:pic>
      <xdr:nvPicPr>
        <xdr:cNvPr id="2" name="Image 15" descr="kn_name_Excel OK.wm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228600"/>
          <a:ext cx="2009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0</xdr:row>
      <xdr:rowOff>38100</xdr:rowOff>
    </xdr:from>
    <xdr:to>
      <xdr:col>10</xdr:col>
      <xdr:colOff>228600</xdr:colOff>
      <xdr:row>2</xdr:row>
      <xdr:rowOff>57150</xdr:rowOff>
    </xdr:to>
    <xdr:pic>
      <xdr:nvPicPr>
        <xdr:cNvPr id="3" name="Image 16" descr="kn_logo_Excel OK.wmf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00700" y="38100"/>
          <a:ext cx="5619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666144</xdr:colOff>
      <xdr:row>0</xdr:row>
      <xdr:rowOff>0</xdr:rowOff>
    </xdr:from>
    <xdr:ext cx="2428875" cy="552779"/>
    <xdr:pic>
      <xdr:nvPicPr>
        <xdr:cNvPr id="2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7544" y="0"/>
          <a:ext cx="2428875" cy="552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FR.FO-cptaclient-knroad@kuehne-nage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"/>
  <sheetViews>
    <sheetView workbookViewId="0">
      <selection activeCell="N168" sqref="N168"/>
    </sheetView>
  </sheetViews>
  <sheetFormatPr baseColWidth="10" defaultRowHeight="12.75" x14ac:dyDescent="0.2"/>
  <cols>
    <col min="1" max="16384" width="11.42578125" style="9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pageSetUpPr fitToPage="1"/>
  </sheetPr>
  <dimension ref="A1:BQ3"/>
  <sheetViews>
    <sheetView showGridLines="0" zoomScaleNormal="100" zoomScaleSheetLayoutView="100" workbookViewId="0">
      <pane xSplit="1" ySplit="1" topLeftCell="AO2" activePane="bottomRight" state="frozen"/>
      <selection pane="topRight" activeCell="B1" sqref="B1"/>
      <selection pane="bottomLeft" activeCell="A2" sqref="A2"/>
      <selection pane="bottomRight" activeCell="AX3" sqref="AX3"/>
    </sheetView>
  </sheetViews>
  <sheetFormatPr baseColWidth="10" defaultColWidth="20.7109375" defaultRowHeight="11.25" x14ac:dyDescent="0.2"/>
  <cols>
    <col min="1" max="4" width="20.7109375" style="89"/>
    <col min="5" max="5" width="17.7109375" style="89" customWidth="1"/>
    <col min="6" max="6" width="10.140625" style="89" customWidth="1"/>
    <col min="7" max="7" width="20.7109375" style="89"/>
    <col min="8" max="10" width="10.7109375" style="89" customWidth="1"/>
    <col min="11" max="15" width="20.7109375" style="89"/>
    <col min="16" max="16" width="10.7109375" style="89" customWidth="1"/>
    <col min="17" max="17" width="11.42578125" style="89" customWidth="1"/>
    <col min="18" max="18" width="11.5703125" style="89" customWidth="1"/>
    <col min="19" max="22" width="10.7109375" style="89" customWidth="1"/>
    <col min="23" max="23" width="19.28515625" style="89" bestFit="1" customWidth="1"/>
    <col min="24" max="30" width="10.7109375" style="89" customWidth="1"/>
    <col min="31" max="36" width="10.5703125" style="89" bestFit="1" customWidth="1"/>
    <col min="37" max="41" width="20.7109375" style="89" customWidth="1"/>
    <col min="42" max="45" width="10.7109375" style="89" customWidth="1"/>
    <col min="46" max="56" width="20.7109375" style="89" customWidth="1"/>
    <col min="57" max="62" width="10.7109375" style="89" customWidth="1"/>
    <col min="63" max="63" width="13.42578125" style="89" customWidth="1"/>
    <col min="64" max="16384" width="20.7109375" style="89"/>
  </cols>
  <sheetData>
    <row r="1" spans="1:69" s="146" customFormat="1" ht="33.75" x14ac:dyDescent="0.25">
      <c r="A1" s="145" t="s">
        <v>0</v>
      </c>
      <c r="B1" s="145" t="s">
        <v>1</v>
      </c>
      <c r="C1" s="145" t="s">
        <v>2</v>
      </c>
      <c r="D1" s="145" t="s">
        <v>3</v>
      </c>
      <c r="E1" s="145" t="s">
        <v>4</v>
      </c>
      <c r="F1" s="145" t="s">
        <v>5</v>
      </c>
      <c r="G1" s="145" t="s">
        <v>6</v>
      </c>
      <c r="H1" s="145" t="s">
        <v>7</v>
      </c>
      <c r="I1" s="145" t="s">
        <v>8</v>
      </c>
      <c r="J1" s="145" t="s">
        <v>9</v>
      </c>
      <c r="K1" s="145" t="s">
        <v>10</v>
      </c>
      <c r="L1" s="145" t="s">
        <v>11</v>
      </c>
      <c r="M1" s="145" t="s">
        <v>12</v>
      </c>
      <c r="N1" s="145" t="s">
        <v>13</v>
      </c>
      <c r="O1" s="145" t="s">
        <v>14</v>
      </c>
      <c r="P1" s="145" t="s">
        <v>15</v>
      </c>
      <c r="Q1" s="145" t="s">
        <v>16</v>
      </c>
      <c r="R1" s="145" t="s">
        <v>17</v>
      </c>
      <c r="S1" s="145" t="s">
        <v>18</v>
      </c>
      <c r="T1" s="145" t="s">
        <v>19</v>
      </c>
      <c r="U1" s="145" t="s">
        <v>20</v>
      </c>
      <c r="V1" s="145" t="s">
        <v>21</v>
      </c>
      <c r="W1" s="145" t="s">
        <v>22</v>
      </c>
      <c r="X1" s="145" t="s">
        <v>23</v>
      </c>
      <c r="Y1" s="145" t="s">
        <v>24</v>
      </c>
      <c r="Z1" s="145" t="s">
        <v>25</v>
      </c>
      <c r="AA1" s="145" t="s">
        <v>26</v>
      </c>
      <c r="AB1" s="145" t="s">
        <v>27</v>
      </c>
      <c r="AC1" s="145" t="s">
        <v>28</v>
      </c>
      <c r="AD1" s="145" t="s">
        <v>29</v>
      </c>
      <c r="AE1" s="145" t="s">
        <v>30</v>
      </c>
      <c r="AF1" s="145" t="s">
        <v>31</v>
      </c>
      <c r="AG1" s="145" t="s">
        <v>32</v>
      </c>
      <c r="AH1" s="145" t="s">
        <v>33</v>
      </c>
      <c r="AI1" s="145" t="s">
        <v>34</v>
      </c>
      <c r="AJ1" s="145" t="s">
        <v>35</v>
      </c>
      <c r="AK1" s="145" t="s">
        <v>36</v>
      </c>
      <c r="AL1" s="145" t="s">
        <v>37</v>
      </c>
      <c r="AM1" s="145" t="s">
        <v>38</v>
      </c>
      <c r="AN1" s="145" t="s">
        <v>39</v>
      </c>
      <c r="AO1" s="145" t="s">
        <v>40</v>
      </c>
      <c r="AP1" s="145" t="s">
        <v>41</v>
      </c>
      <c r="AQ1" s="145" t="s">
        <v>42</v>
      </c>
      <c r="AR1" s="145" t="s">
        <v>43</v>
      </c>
      <c r="AS1" s="145" t="s">
        <v>44</v>
      </c>
      <c r="AT1" s="145" t="s">
        <v>45</v>
      </c>
      <c r="AU1" s="145" t="s">
        <v>46</v>
      </c>
      <c r="AV1" s="145" t="s">
        <v>47</v>
      </c>
      <c r="AW1" s="145" t="s">
        <v>48</v>
      </c>
      <c r="AX1" s="145" t="s">
        <v>49</v>
      </c>
      <c r="AY1" s="145" t="s">
        <v>50</v>
      </c>
      <c r="AZ1" s="145" t="s">
        <v>51</v>
      </c>
      <c r="BA1" s="145" t="s">
        <v>52</v>
      </c>
      <c r="BB1" s="145" t="s">
        <v>53</v>
      </c>
      <c r="BC1" s="145" t="s">
        <v>54</v>
      </c>
      <c r="BD1" s="145" t="s">
        <v>55</v>
      </c>
      <c r="BE1" s="145" t="s">
        <v>56</v>
      </c>
      <c r="BF1" s="145" t="s">
        <v>57</v>
      </c>
      <c r="BG1" s="145" t="s">
        <v>58</v>
      </c>
      <c r="BH1" s="145" t="s">
        <v>59</v>
      </c>
      <c r="BI1" s="145" t="s">
        <v>60</v>
      </c>
      <c r="BJ1" s="145" t="s">
        <v>61</v>
      </c>
      <c r="BK1" s="145" t="s">
        <v>62</v>
      </c>
      <c r="BL1" s="145" t="s">
        <v>63</v>
      </c>
      <c r="BM1" s="145" t="s">
        <v>64</v>
      </c>
      <c r="BN1" s="145" t="s">
        <v>65</v>
      </c>
      <c r="BO1" s="145" t="s">
        <v>66</v>
      </c>
      <c r="BP1" s="145" t="s">
        <v>67</v>
      </c>
      <c r="BQ1" s="145" t="s">
        <v>68</v>
      </c>
    </row>
    <row r="2" spans="1:69" s="88" customFormat="1" x14ac:dyDescent="0.25">
      <c r="A2" s="142" t="e">
        <f>IF(#REF!="","",#REF!)</f>
        <v>#REF!</v>
      </c>
      <c r="B2" s="142" t="e">
        <f>#REF!&amp; " "&amp;#REF!</f>
        <v>#REF!</v>
      </c>
      <c r="C2" s="142" t="e">
        <f xml:space="preserve">
IF(#REF!="","",#REF!)</f>
        <v>#REF!</v>
      </c>
      <c r="D2" s="143" t="e">
        <f xml:space="preserve">
IF(#REF!="","",#REF!)</f>
        <v>#REF!</v>
      </c>
      <c r="E2" s="142" t="e">
        <f xml:space="preserve">
IF(#REF!="","",#REF!)</f>
        <v>#REF!</v>
      </c>
      <c r="F2" s="142" t="e">
        <f xml:space="preserve">
IF(#REF!="","",#REF!)</f>
        <v>#REF!</v>
      </c>
      <c r="G2" s="142" t="e">
        <f xml:space="preserve">
IF(#REF!="","",#REF!)</f>
        <v>#REF!</v>
      </c>
      <c r="H2" s="142" t="e">
        <f>IF(#REF!="","","Effectif : "&amp;#REF!)</f>
        <v>#REF!</v>
      </c>
      <c r="I2" s="144" t="e">
        <f>IF(#REF!="","","C.A. annuel : "&amp;#REF!&amp;" "&amp;#REF!)</f>
        <v>#REF!</v>
      </c>
      <c r="J2" s="144" t="e">
        <f>IF(#REF!="","","Dont C.A. Export : "&amp;#REF!)</f>
        <v>#REF!</v>
      </c>
      <c r="K2" s="144" t="e">
        <f>IF(#REF!="www.","","Site internet : "&amp;#REF!)</f>
        <v>#REF!</v>
      </c>
      <c r="L2" s="144" t="e">
        <f>IF(AND(#REF!="oui",#REF!&lt;&gt;"Nom du groupe obligatoire pour incrémenter l'offe"),"Appartenance au Groupe : "&amp;#REF!,"")</f>
        <v>#REF!</v>
      </c>
      <c r="M2" s="144" t="e">
        <f>IF(AND(#REF!="oui",#REF!&lt;&gt;"Ville / Pays obligatoire pour enrichir offre"),"Implantation(s) : "&amp;#REF!,"")</f>
        <v>#REF!</v>
      </c>
      <c r="N2" s="144" t="e">
        <f>IF(#REF!="","",#REF!)</f>
        <v>#REF!</v>
      </c>
      <c r="O2" s="144" t="e">
        <f>IF(#REF!="","","Nature de vos marchandises : "&amp;#REF!)</f>
        <v>#REF!</v>
      </c>
      <c r="P2" s="144" t="e">
        <f>IF(#REF!="",""," 
Emballage et conditionnement : "&amp;#REF!)</f>
        <v>#REF!</v>
      </c>
      <c r="Q2" s="144" t="e">
        <f>IF(#REF!="","","Votre rapport poids/volume : "&amp;#REF!&amp;" kg/m³")</f>
        <v>#REF!</v>
      </c>
      <c r="R2" s="144" t="e">
        <f>IF(#REF!="","","Vos expéditions nationales : ")</f>
        <v>#REF!</v>
      </c>
      <c r="S2" s="144" t="e">
        <f>IF(#REF!="","",#REF!&amp;" expé./mois")</f>
        <v>#REF!</v>
      </c>
      <c r="T2" s="144" t="e">
        <f>IF(#REF!="","","Poids moyen par expédition : "&amp;#REF!&amp;" Kg")</f>
        <v>#REF!</v>
      </c>
      <c r="U2" s="144" t="e">
        <f>IF(#REF!="","","Nombre d'U.M./expédition : "&amp;#REF!)</f>
        <v>#REF!</v>
      </c>
      <c r="V2" s="144" t="e">
        <f>IF(#REF!="","","
Vos expéditions à l'export : ")</f>
        <v>#REF!</v>
      </c>
      <c r="W2" s="144" t="e">
        <f>IF(#REF!="","","- "&amp;#REF!&amp;" : "&amp;#REF!&amp;" expé./mois")</f>
        <v>#REF!</v>
      </c>
      <c r="X2" s="144" t="e">
        <f>IF(#REF!="","","- "&amp;#REF!&amp;" : "&amp;#REF!&amp;" expé./mois")</f>
        <v>#REF!</v>
      </c>
      <c r="Y2" s="144" t="e">
        <f>IF(#REF!="","","- "&amp;#REF!&amp;" : "&amp;#REF!&amp;" expé./mois")</f>
        <v>#REF!</v>
      </c>
      <c r="Z2" s="144" t="e">
        <f>IF(#REF!="","","- "&amp;#REF!&amp;" : "&amp;#REF!&amp;" expé./mois")</f>
        <v>#REF!</v>
      </c>
      <c r="AA2" s="144" t="e">
        <f>IF(#REF!="","","- "&amp;#REF!&amp;" : "&amp;#REF!&amp;" expé./mois")</f>
        <v>#REF!</v>
      </c>
      <c r="AB2" s="144" t="e">
        <f>IF(#REF!="","","- "&amp;#REF!&amp;" : "&amp;#REF!&amp;" expé./mois")</f>
        <v>#REF!</v>
      </c>
      <c r="AC2" s="144" t="e">
        <f>IF(#REF!="","","- "&amp;#REF!&amp;" : "&amp;#REF!&amp;" expé./mois")</f>
        <v>#REF!</v>
      </c>
      <c r="AD2" s="144" t="e">
        <f>IF(#REF!="","","- "&amp;#REF!&amp;" : "&amp;#REF!&amp;" expé./mois")</f>
        <v>#REF!</v>
      </c>
      <c r="AE2" s="144" t="e">
        <f>IF(#REF!="","","- "&amp;#REF!&amp;" : "&amp;#REF!&amp;" expé./mois")</f>
        <v>#REF!</v>
      </c>
      <c r="AF2" s="144" t="e">
        <f>IF(#REF!="","","- "&amp;#REF!&amp;" : "&amp;#REF!&amp;" expé./mois")</f>
        <v>#REF!</v>
      </c>
      <c r="AG2" s="144" t="e">
        <f>IF(#REF!="","","- "&amp;#REF!&amp;" : "&amp;#REF!&amp;" expé./mois")</f>
        <v>#REF!</v>
      </c>
      <c r="AH2" s="144" t="e">
        <f>IF(#REF!="","","- "&amp;#REF!&amp;" : "&amp;#REF!&amp;" expé./mois")</f>
        <v>#REF!</v>
      </c>
      <c r="AI2" s="144" t="e">
        <f>IF(#REF!="","","- "&amp;#REF!&amp;" : "&amp;#REF!&amp;" expé./mois")</f>
        <v>#REF!</v>
      </c>
      <c r="AJ2" s="144" t="e">
        <f>IF(#REF!="","","- "&amp;#REF!&amp;" : "&amp;#REF!&amp;" expé./mois")</f>
        <v>#REF!</v>
      </c>
      <c r="AK2" s="144" t="e">
        <f>IF(#REF!="","","Type de destinataires : "&amp;#REF!)</f>
        <v>#REF!</v>
      </c>
      <c r="AL2" s="144" t="e">
        <f>IF(#REF!="","",#REF!)</f>
        <v>#REF!</v>
      </c>
      <c r="AM2" s="144" t="e">
        <f>IF(#REF!="","",#REF!)</f>
        <v>#REF!</v>
      </c>
      <c r="AN2" s="144" t="e">
        <f>IF(#REF!="","",#REF!)</f>
        <v>#REF!</v>
      </c>
      <c r="AO2" s="144" t="e">
        <f>IF(#REF!="","",#REF!)</f>
        <v>#REF!</v>
      </c>
      <c r="AP2" s="144" t="e">
        <f>IF(#REF!="","","Vos horaires d'enlèvement : ")</f>
        <v>#REF!</v>
      </c>
      <c r="AQ2" s="144" t="e">
        <f>IF(#REF!="","",#REF!&amp;
" à "&amp;#REF!)</f>
        <v>#REF!</v>
      </c>
      <c r="AR2" s="144" t="e">
        <f>IF(#REF!="",""," et de ")</f>
        <v>#REF!</v>
      </c>
      <c r="AS2" s="144" t="e">
        <f>IF(#REF!="","",#REF!&amp;" à "&amp;#REF!)</f>
        <v>#REF!</v>
      </c>
      <c r="AT2" s="144" t="e">
        <f>IF(#REF!="","","Les moyens à mettre en place : "&amp;#REF!)</f>
        <v>#REF!</v>
      </c>
      <c r="AU2" s="144" t="e">
        <f>#REF!</f>
        <v>#REF!</v>
      </c>
      <c r="AV2" s="144" t="e">
        <f>IF(#REF!="Autre","",#REF!)</f>
        <v>#REF!</v>
      </c>
      <c r="AW2" s="144" t="e">
        <f>#REF!</f>
        <v>#REF!</v>
      </c>
      <c r="AX2" s="144" t="e">
        <f>IF(#REF!="Autre","",#REF!)</f>
        <v>#REF!</v>
      </c>
      <c r="AY2" s="144" t="e">
        <f>#REF!</f>
        <v>#REF!</v>
      </c>
      <c r="AZ2" s="144" t="e">
        <f>IF(AX2="",#REF!,#REF!)</f>
        <v>#REF!</v>
      </c>
      <c r="BA2" s="144" t="e">
        <f>IF(#REF!="","",#REF!)</f>
        <v>#REF!</v>
      </c>
      <c r="BB2" s="251" t="e">
        <f>IF(#REF!="","",#REF!)</f>
        <v>#REF!</v>
      </c>
      <c r="BC2" s="144" t="e">
        <f>IF(#REF!=".@kuehne-nagel.com","",#REF!)</f>
        <v>#REF!</v>
      </c>
      <c r="BD2" s="144" t="e">
        <f>IF(#REF!="","","e. Notre expertise métier : ADR")</f>
        <v>#REF!</v>
      </c>
      <c r="BE2" s="144" t="e">
        <f>IF(#REF!="","",#REF!)</f>
        <v>#REF!</v>
      </c>
      <c r="BF2" s="144" t="e">
        <f>IF(#REF!="","",#REF!)</f>
        <v>#REF!</v>
      </c>
      <c r="BG2" s="144" t="e">
        <f>IF(#REF!="","",#REF!)</f>
        <v>#REF!</v>
      </c>
      <c r="BH2" s="144" t="e">
        <f>IF(#REF!="","",#REF!)</f>
        <v>#REF!</v>
      </c>
      <c r="BI2" s="144" t="e">
        <f>IF(#REF!="","",#REF!)</f>
        <v>#REF!</v>
      </c>
      <c r="BJ2" s="144" t="e">
        <f>IF(#REF!="","",#REF!)</f>
        <v>#REF!</v>
      </c>
      <c r="BK2" s="144" t="e">
        <f>+#REF!</f>
        <v>#REF!</v>
      </c>
      <c r="BL2" s="144" t="str">
        <f>IFERROR(VLOOKUP(#REF!,Listes!$A$1:$G$56,2,0),"")</f>
        <v/>
      </c>
      <c r="BM2" s="144" t="str">
        <f>IFERROR(VLOOKUP(#REF!,Listes!$A$1:$G$56,3,0),"")</f>
        <v/>
      </c>
      <c r="BN2" s="144" t="str">
        <f>IFERROR(VLOOKUP(#REF!,Listes!$A$1:$G$56,4,0),"")</f>
        <v/>
      </c>
      <c r="BO2" s="144" t="str">
        <f>IFERROR(VLOOKUP(#REF!,Listes!$A$1:$G$56,5,0),"")</f>
        <v/>
      </c>
      <c r="BP2" s="144" t="str">
        <f>IFERROR(VLOOKUP(#REF!,Listes!$A$1:$G$56,6,0),"")</f>
        <v/>
      </c>
      <c r="BQ2" s="144" t="str">
        <f>IFERROR(VLOOKUP(#REF!,Listes!$A$1:$G$56,7,0),"")</f>
        <v/>
      </c>
    </row>
    <row r="3" spans="1:69" x14ac:dyDescent="0.2">
      <c r="A3" s="147"/>
      <c r="U3" s="147"/>
      <c r="AP3" s="147"/>
      <c r="AQ3" s="147"/>
      <c r="AR3" s="147"/>
      <c r="AS3" s="147"/>
      <c r="BA3" s="147"/>
      <c r="BL3" s="147"/>
      <c r="BM3" s="147"/>
      <c r="BN3" s="147"/>
      <c r="BO3" s="147"/>
      <c r="BP3" s="147"/>
      <c r="BQ3" s="147"/>
    </row>
  </sheetData>
  <pageMargins left="0.70866141732283472" right="0.70866141732283472" top="0.74803149606299213" bottom="0.74803149606299213" header="0.31496062992125984" footer="0.31496062992125984"/>
  <pageSetup paperSize="9" scale="24" fitToWidth="2" orientation="landscape" r:id="rId1"/>
  <colBreaks count="1" manualBreakCount="1"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rgb="FFFF0000"/>
    <pageSetUpPr fitToPage="1"/>
  </sheetPr>
  <dimension ref="A1:BH161"/>
  <sheetViews>
    <sheetView showGridLines="0" tabSelected="1" topLeftCell="A6" zoomScaleNormal="100" zoomScaleSheetLayoutView="100" workbookViewId="0">
      <selection activeCell="E16" sqref="E16"/>
    </sheetView>
  </sheetViews>
  <sheetFormatPr baseColWidth="10" defaultColWidth="0" defaultRowHeight="12" customHeight="1" zeroHeight="1" x14ac:dyDescent="0.25"/>
  <cols>
    <col min="1" max="1" width="3.28515625" style="1" customWidth="1"/>
    <col min="2" max="2" width="9.5703125" style="1" customWidth="1"/>
    <col min="3" max="3" width="2.5703125" style="1" customWidth="1"/>
    <col min="4" max="4" width="6.28515625" style="1" customWidth="1"/>
    <col min="5" max="5" width="6.42578125" style="1" customWidth="1"/>
    <col min="6" max="6" width="7.28515625" style="1" customWidth="1"/>
    <col min="7" max="7" width="9.140625" style="1" customWidth="1"/>
    <col min="8" max="8" width="5.28515625" style="1" customWidth="1"/>
    <col min="9" max="10" width="3.42578125" style="1" customWidth="1"/>
    <col min="11" max="11" width="7.28515625" style="1" customWidth="1"/>
    <col min="12" max="12" width="8" style="1" customWidth="1"/>
    <col min="13" max="13" width="3.85546875" style="1" customWidth="1"/>
    <col min="14" max="14" width="7" style="1" customWidth="1"/>
    <col min="15" max="15" width="7.28515625" style="1" customWidth="1"/>
    <col min="16" max="16" width="6.7109375" style="1" customWidth="1"/>
    <col min="17" max="17" width="5.85546875" style="6" customWidth="1"/>
    <col min="18" max="18" width="2" style="6" customWidth="1"/>
    <col min="19" max="19" width="1.140625" style="4" customWidth="1"/>
    <col min="20" max="20" width="8.28515625" style="33" hidden="1" customWidth="1"/>
    <col min="21" max="21" width="4.140625" style="33" hidden="1" customWidth="1"/>
    <col min="22" max="22" width="8.5703125" style="5" hidden="1" customWidth="1"/>
    <col min="23" max="23" width="10.5703125" style="5" hidden="1" customWidth="1"/>
    <col min="24" max="24" width="10" style="5" hidden="1" customWidth="1"/>
    <col min="25" max="34" width="11.42578125" style="5" hidden="1" customWidth="1"/>
    <col min="35" max="59" width="11.42578125" style="6" hidden="1" customWidth="1"/>
    <col min="60" max="60" width="11.42578125" style="27" hidden="1" customWidth="1"/>
    <col min="61" max="16384" width="11.42578125" style="6" hidden="1"/>
  </cols>
  <sheetData>
    <row r="1" spans="1:60" x14ac:dyDescent="0.25">
      <c r="A1" s="149"/>
      <c r="B1" s="150"/>
      <c r="C1" s="150"/>
      <c r="BH1" s="6"/>
    </row>
    <row r="2" spans="1:60" x14ac:dyDescent="0.25">
      <c r="BH2" s="6"/>
    </row>
    <row r="3" spans="1:60" s="3" customFormat="1" ht="12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S3" s="20"/>
      <c r="T3" s="21"/>
      <c r="U3" s="21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</row>
    <row r="4" spans="1:60" s="3" customFormat="1" ht="7.5" customHeight="1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S4" s="20"/>
      <c r="T4" s="21"/>
      <c r="U4" s="21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</row>
    <row r="5" spans="1:60" s="3" customFormat="1" ht="15.75" x14ac:dyDescent="0.25">
      <c r="A5" s="151" t="s">
        <v>110</v>
      </c>
      <c r="B5" s="152"/>
      <c r="C5" s="187"/>
      <c r="D5" s="8"/>
      <c r="E5" s="188" t="s">
        <v>560</v>
      </c>
      <c r="F5" s="7"/>
      <c r="G5" s="7"/>
      <c r="H5" s="7"/>
      <c r="I5" s="7"/>
      <c r="J5" s="7"/>
      <c r="K5" s="7"/>
      <c r="L5" s="7"/>
      <c r="M5" s="7"/>
      <c r="N5" s="8"/>
      <c r="O5" s="153" t="s">
        <v>109</v>
      </c>
      <c r="P5" s="7"/>
      <c r="Q5" s="7"/>
      <c r="R5" s="8"/>
      <c r="S5" s="20"/>
      <c r="T5" s="21"/>
      <c r="U5" s="21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</row>
    <row r="6" spans="1:60" s="3" customFormat="1" ht="4.5" customHeight="1" thickBot="1" x14ac:dyDescent="0.3">
      <c r="A6" s="154"/>
      <c r="B6" s="155"/>
      <c r="C6" s="155"/>
      <c r="D6" s="156"/>
      <c r="E6" s="154"/>
      <c r="F6" s="155"/>
      <c r="G6" s="155"/>
      <c r="H6" s="155"/>
      <c r="I6" s="155"/>
      <c r="J6" s="155"/>
      <c r="K6" s="155"/>
      <c r="L6" s="155"/>
      <c r="M6" s="155"/>
      <c r="N6" s="156"/>
      <c r="O6" s="154"/>
      <c r="P6" s="155"/>
      <c r="Q6" s="189"/>
      <c r="R6" s="190"/>
      <c r="S6" s="20"/>
      <c r="T6" s="21"/>
      <c r="U6" s="21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120"/>
      <c r="BH6" s="120"/>
    </row>
    <row r="7" spans="1:60" s="3" customFormat="1" ht="3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S7" s="20"/>
      <c r="T7" s="21"/>
      <c r="U7" s="21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</row>
    <row r="8" spans="1:60" s="121" customFormat="1" ht="12.75" x14ac:dyDescent="0.25">
      <c r="A8" s="157" t="s">
        <v>540</v>
      </c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9"/>
      <c r="S8" s="22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</row>
    <row r="9" spans="1:60" ht="3.75" customHeight="1" x14ac:dyDescent="0.25">
      <c r="A9" s="160"/>
      <c r="B9" s="161"/>
      <c r="C9" s="161"/>
      <c r="D9" s="162"/>
      <c r="E9" s="162"/>
      <c r="F9" s="162"/>
      <c r="G9" s="163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91"/>
      <c r="BH9" s="6"/>
    </row>
    <row r="10" spans="1:60" ht="12.95" customHeight="1" x14ac:dyDescent="0.2">
      <c r="A10" s="24"/>
      <c r="B10" s="192" t="s">
        <v>534</v>
      </c>
      <c r="C10" s="193"/>
      <c r="D10" s="259" t="e">
        <f>IF(#REF!="","",#REF!)</f>
        <v>#REF!</v>
      </c>
      <c r="E10" s="259"/>
      <c r="F10" s="164"/>
      <c r="G10" s="192" t="s">
        <v>70</v>
      </c>
      <c r="H10" s="264" t="e">
        <f>IF(#REF!="","",#REF!)</f>
        <v>#REF!</v>
      </c>
      <c r="I10" s="264"/>
      <c r="J10" s="264"/>
      <c r="K10" s="264"/>
      <c r="L10" s="264"/>
      <c r="M10" s="264"/>
      <c r="N10" s="264"/>
      <c r="O10" s="264"/>
      <c r="P10" s="264"/>
      <c r="Q10" s="264"/>
      <c r="R10" s="18"/>
      <c r="BH10" s="6"/>
    </row>
    <row r="11" spans="1:60" s="186" customFormat="1" ht="12.6" customHeight="1" x14ac:dyDescent="0.2">
      <c r="A11" s="168"/>
      <c r="B11" s="192" t="s">
        <v>535</v>
      </c>
      <c r="C11" s="172"/>
      <c r="D11" s="268" t="e">
        <f>IF(#REF!="","",#REF!)</f>
        <v>#REF!</v>
      </c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268"/>
      <c r="P11" s="268"/>
      <c r="Q11" s="268"/>
      <c r="R11" s="18"/>
      <c r="S11" s="170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</row>
    <row r="12" spans="1:60" s="186" customFormat="1" ht="12.6" customHeight="1" x14ac:dyDescent="0.2">
      <c r="A12" s="168"/>
      <c r="B12" s="192"/>
      <c r="C12" s="172"/>
      <c r="D12" s="268" t="e">
        <f>IF(#REF!="","",#REF!)</f>
        <v>#REF!</v>
      </c>
      <c r="E12" s="268"/>
      <c r="F12" s="268"/>
      <c r="G12" s="268"/>
      <c r="H12" s="268"/>
      <c r="I12" s="268"/>
      <c r="J12" s="268"/>
      <c r="K12" s="268"/>
      <c r="L12" s="268"/>
      <c r="M12" s="268"/>
      <c r="N12" s="268"/>
      <c r="O12" s="268"/>
      <c r="P12" s="268"/>
      <c r="Q12" s="268"/>
      <c r="R12" s="18"/>
      <c r="S12" s="170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</row>
    <row r="13" spans="1:60" s="186" customFormat="1" ht="12.6" customHeight="1" x14ac:dyDescent="0.2">
      <c r="A13" s="168"/>
      <c r="B13" s="172"/>
      <c r="C13" s="172"/>
      <c r="D13" s="284" t="e">
        <f>IF(#REF!="","",#REF!)</f>
        <v>#REF!</v>
      </c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Q13" s="284"/>
      <c r="R13" s="18"/>
      <c r="S13" s="170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</row>
    <row r="14" spans="1:60" s="186" customFormat="1" ht="14.1" customHeight="1" x14ac:dyDescent="0.2">
      <c r="A14" s="168"/>
      <c r="B14" s="192" t="s">
        <v>71</v>
      </c>
      <c r="C14" s="173"/>
      <c r="D14" s="255" t="e">
        <f>IF(#REF!="","",#REF!)</f>
        <v>#REF!</v>
      </c>
      <c r="E14" s="255"/>
      <c r="F14" s="169"/>
      <c r="G14" s="173" t="s">
        <v>72</v>
      </c>
      <c r="H14" s="255" t="e">
        <f>IF(#REF!="","",#REF!)</f>
        <v>#REF!</v>
      </c>
      <c r="I14" s="255"/>
      <c r="J14" s="255"/>
      <c r="K14" s="173" t="s">
        <v>73</v>
      </c>
      <c r="L14" s="272" t="e">
        <f>IF(#REF!="","",#REF!)</f>
        <v>#REF!</v>
      </c>
      <c r="M14" s="272"/>
      <c r="N14" s="272"/>
      <c r="O14" s="272"/>
      <c r="P14" s="272"/>
      <c r="Q14" s="272"/>
      <c r="R14" s="18"/>
      <c r="S14" s="170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</row>
    <row r="15" spans="1:60" ht="3" customHeight="1" x14ac:dyDescent="0.25">
      <c r="A15" s="24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R15" s="18"/>
      <c r="BH15" s="6"/>
    </row>
    <row r="16" spans="1:60" s="186" customFormat="1" ht="14.1" customHeight="1" x14ac:dyDescent="0.2">
      <c r="A16" s="194" t="s">
        <v>541</v>
      </c>
      <c r="D16" s="195" t="s">
        <v>562</v>
      </c>
      <c r="E16" s="206"/>
      <c r="F16" s="276"/>
      <c r="G16" s="277"/>
      <c r="H16" s="277"/>
      <c r="I16" s="277"/>
      <c r="J16" s="277"/>
      <c r="K16" s="277"/>
      <c r="L16" s="278"/>
      <c r="M16" s="6"/>
      <c r="N16" s="6"/>
      <c r="O16" s="6"/>
      <c r="P16" s="6"/>
      <c r="Q16" s="6"/>
      <c r="R16" s="18"/>
      <c r="S16" s="4"/>
      <c r="T16" s="33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  <c r="AE16" s="171"/>
      <c r="AF16" s="171"/>
      <c r="AG16" s="171"/>
      <c r="AH16" s="171"/>
    </row>
    <row r="17" spans="1:60" s="180" customFormat="1" ht="3" customHeight="1" x14ac:dyDescent="0.25">
      <c r="A17" s="181"/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"/>
    </row>
    <row r="18" spans="1:60" s="186" customFormat="1" ht="14.1" customHeight="1" x14ac:dyDescent="0.2">
      <c r="A18" s="194" t="s">
        <v>542</v>
      </c>
      <c r="D18" s="279"/>
      <c r="E18" s="280"/>
      <c r="F18" s="280"/>
      <c r="G18" s="280"/>
      <c r="H18" s="280"/>
      <c r="I18" s="280"/>
      <c r="J18" s="281"/>
      <c r="K18" s="282"/>
      <c r="L18" s="283"/>
      <c r="M18" s="6"/>
      <c r="N18" s="6"/>
      <c r="O18" s="6"/>
      <c r="P18" s="6"/>
      <c r="Q18" s="6"/>
      <c r="R18" s="18"/>
      <c r="S18" s="4"/>
      <c r="T18" s="33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71"/>
      <c r="AG18" s="171"/>
      <c r="AH18" s="171"/>
    </row>
    <row r="19" spans="1:60" s="180" customFormat="1" ht="3" customHeight="1" x14ac:dyDescent="0.25">
      <c r="A19" s="181"/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"/>
    </row>
    <row r="20" spans="1:60" s="186" customFormat="1" ht="14.1" customHeight="1" x14ac:dyDescent="0.2">
      <c r="A20" s="194" t="s">
        <v>543</v>
      </c>
      <c r="D20" s="261"/>
      <c r="E20" s="262"/>
      <c r="F20" s="262"/>
      <c r="G20" s="262"/>
      <c r="H20" s="262"/>
      <c r="I20" s="262"/>
      <c r="J20" s="262"/>
      <c r="K20" s="262"/>
      <c r="L20" s="262"/>
      <c r="M20" s="262"/>
      <c r="N20" s="262"/>
      <c r="O20" s="262"/>
      <c r="P20" s="262"/>
      <c r="Q20" s="263"/>
      <c r="R20" s="18"/>
      <c r="S20" s="4"/>
      <c r="T20" s="33"/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  <c r="AE20" s="171"/>
      <c r="AF20" s="171"/>
      <c r="AG20" s="171"/>
      <c r="AH20" s="171"/>
    </row>
    <row r="21" spans="1:60" s="180" customFormat="1" ht="3.75" customHeight="1" x14ac:dyDescent="0.25">
      <c r="A21" s="181"/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6"/>
      <c r="M21" s="6"/>
      <c r="N21" s="6"/>
      <c r="O21" s="6"/>
      <c r="P21" s="6"/>
      <c r="Q21" s="6"/>
      <c r="R21" s="18"/>
      <c r="S21" s="4"/>
      <c r="T21" s="33"/>
    </row>
    <row r="22" spans="1:60" ht="3.6" customHeight="1" x14ac:dyDescent="0.25">
      <c r="A22" s="24"/>
      <c r="B22" s="6"/>
      <c r="C22" s="6"/>
      <c r="D22" s="6"/>
      <c r="E22" s="6"/>
      <c r="F22" s="6"/>
      <c r="G22" s="119"/>
      <c r="H22" s="6"/>
      <c r="I22" s="6"/>
      <c r="J22" s="6"/>
      <c r="K22" s="6"/>
      <c r="L22" s="6"/>
      <c r="M22" s="6"/>
      <c r="N22" s="6"/>
      <c r="O22" s="6"/>
      <c r="P22" s="6"/>
      <c r="R22" s="18"/>
      <c r="BH22" s="6"/>
    </row>
    <row r="23" spans="1:60" s="122" customFormat="1" x14ac:dyDescent="0.25">
      <c r="A23" s="196" t="s">
        <v>561</v>
      </c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6"/>
      <c r="S23" s="28"/>
      <c r="T23" s="29"/>
      <c r="U23" s="29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V23" s="30"/>
      <c r="BE23" s="30"/>
    </row>
    <row r="24" spans="1:60" ht="3.6" customHeight="1" x14ac:dyDescent="0.25">
      <c r="A24" s="24"/>
      <c r="B24" s="6"/>
      <c r="C24" s="6"/>
      <c r="D24" s="167"/>
      <c r="E24" s="167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R24" s="18"/>
      <c r="AV24" s="5"/>
      <c r="BE24" s="5"/>
      <c r="BH24" s="6"/>
    </row>
    <row r="25" spans="1:60" s="186" customFormat="1" ht="14.1" customHeight="1" x14ac:dyDescent="0.2">
      <c r="A25" s="197"/>
      <c r="B25" s="198" t="s">
        <v>630</v>
      </c>
      <c r="C25" s="265" t="e">
        <f>IF(#REF!="","",#REF!)</f>
        <v>#REF!</v>
      </c>
      <c r="D25" s="266"/>
      <c r="E25" s="266"/>
      <c r="F25" s="267"/>
      <c r="G25" s="192" t="s">
        <v>632</v>
      </c>
      <c r="H25" s="265" t="e">
        <f>IF(#REF!="","",#REF!)</f>
        <v>#REF!</v>
      </c>
      <c r="I25" s="266"/>
      <c r="J25" s="266"/>
      <c r="K25" s="266"/>
      <c r="L25" s="266"/>
      <c r="M25" s="267"/>
      <c r="N25" s="192" t="s">
        <v>633</v>
      </c>
      <c r="O25" s="269" t="e">
        <f>IF(#REF!="","",#REF!)</f>
        <v>#REF!</v>
      </c>
      <c r="P25" s="270"/>
      <c r="Q25" s="271"/>
      <c r="R25" s="18"/>
      <c r="S25" s="170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</row>
    <row r="26" spans="1:60" ht="3.6" customHeight="1" x14ac:dyDescent="0.25">
      <c r="A26" s="24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R26" s="18"/>
      <c r="BH26" s="6"/>
    </row>
    <row r="27" spans="1:60" s="186" customFormat="1" ht="14.1" customHeight="1" x14ac:dyDescent="0.2">
      <c r="A27" s="197"/>
      <c r="B27" s="198" t="s">
        <v>631</v>
      </c>
      <c r="C27" s="265" t="e">
        <f>IF(#REF!="..@.fr","",#REF!)</f>
        <v>#REF!</v>
      </c>
      <c r="D27" s="266"/>
      <c r="E27" s="266"/>
      <c r="F27" s="267"/>
      <c r="G27" s="192" t="s">
        <v>634</v>
      </c>
      <c r="H27" s="265" t="e">
        <f>IF(#REF!="","",#REF!)</f>
        <v>#REF!</v>
      </c>
      <c r="I27" s="266"/>
      <c r="J27" s="266"/>
      <c r="K27" s="266"/>
      <c r="L27" s="266"/>
      <c r="M27" s="267"/>
      <c r="N27" s="173" t="s">
        <v>497</v>
      </c>
      <c r="O27" s="273"/>
      <c r="P27" s="274"/>
      <c r="Q27" s="275"/>
      <c r="R27" s="18"/>
      <c r="S27" s="170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</row>
    <row r="28" spans="1:60" ht="3.75" customHeight="1" x14ac:dyDescent="0.25">
      <c r="A28" s="25"/>
      <c r="B28" s="19"/>
      <c r="C28" s="19"/>
      <c r="D28" s="199"/>
      <c r="E28" s="19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26"/>
      <c r="AV28" s="5"/>
      <c r="BE28" s="5"/>
      <c r="BH28" s="6"/>
    </row>
    <row r="29" spans="1:60" ht="3" customHeight="1" x14ac:dyDescent="0.25">
      <c r="A29" s="162"/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</row>
    <row r="30" spans="1:60" s="121" customFormat="1" ht="12.75" x14ac:dyDescent="0.25">
      <c r="A30" s="157" t="s">
        <v>544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9"/>
      <c r="S30" s="22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</row>
    <row r="31" spans="1:60" ht="3.75" customHeight="1" x14ac:dyDescent="0.25">
      <c r="A31" s="160"/>
      <c r="B31" s="161"/>
      <c r="C31" s="161"/>
      <c r="D31" s="162"/>
      <c r="E31" s="162"/>
      <c r="F31" s="162"/>
      <c r="G31" s="163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91"/>
      <c r="BH31" s="6"/>
    </row>
    <row r="32" spans="1:60" ht="12" customHeight="1" x14ac:dyDescent="0.2">
      <c r="A32" s="200"/>
      <c r="B32" s="6" t="s">
        <v>495</v>
      </c>
      <c r="C32" s="193"/>
      <c r="D32" s="259" t="e">
        <f>IF($H$10="","",$H$10)</f>
        <v>#REF!</v>
      </c>
      <c r="E32" s="259"/>
      <c r="F32" s="259"/>
      <c r="G32" s="259"/>
      <c r="H32" s="259"/>
      <c r="I32" s="259"/>
      <c r="J32" s="259"/>
      <c r="K32" s="259"/>
      <c r="L32" s="259"/>
      <c r="M32" s="259"/>
      <c r="N32" s="259"/>
      <c r="O32" s="259"/>
      <c r="P32" s="259"/>
      <c r="Q32" s="259"/>
      <c r="R32" s="18"/>
      <c r="BH32" s="6"/>
    </row>
    <row r="33" spans="1:60" s="186" customFormat="1" ht="12" customHeight="1" x14ac:dyDescent="0.2">
      <c r="A33" s="168"/>
      <c r="B33" s="241" t="s">
        <v>538</v>
      </c>
      <c r="C33" s="172"/>
      <c r="D33" s="260" t="e">
        <f>IF(D11="","",D11)</f>
        <v>#REF!</v>
      </c>
      <c r="E33" s="260"/>
      <c r="F33" s="260"/>
      <c r="G33" s="260"/>
      <c r="H33" s="260"/>
      <c r="I33" s="260"/>
      <c r="J33" s="260"/>
      <c r="K33" s="260"/>
      <c r="L33" s="260"/>
      <c r="M33" s="260"/>
      <c r="N33" s="260"/>
      <c r="O33" s="260"/>
      <c r="P33" s="260"/>
      <c r="Q33" s="260"/>
      <c r="R33" s="18"/>
      <c r="S33" s="170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</row>
    <row r="34" spans="1:60" s="186" customFormat="1" ht="12" customHeight="1" x14ac:dyDescent="0.2">
      <c r="A34" s="168"/>
      <c r="B34" s="172"/>
      <c r="C34" s="172"/>
      <c r="D34" s="268" t="e">
        <f t="shared" ref="D34:D35" si="0">IF(D12="","",D12)</f>
        <v>#REF!</v>
      </c>
      <c r="E34" s="268"/>
      <c r="F34" s="268"/>
      <c r="G34" s="268"/>
      <c r="H34" s="268"/>
      <c r="I34" s="268"/>
      <c r="J34" s="268"/>
      <c r="K34" s="268"/>
      <c r="L34" s="268"/>
      <c r="M34" s="268"/>
      <c r="N34" s="268"/>
      <c r="O34" s="268"/>
      <c r="P34" s="268"/>
      <c r="Q34" s="268"/>
      <c r="R34" s="18"/>
      <c r="S34" s="170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</row>
    <row r="35" spans="1:60" s="186" customFormat="1" ht="12" customHeight="1" x14ac:dyDescent="0.2">
      <c r="A35" s="168"/>
      <c r="B35" s="172"/>
      <c r="C35" s="172"/>
      <c r="D35" s="284" t="e">
        <f t="shared" si="0"/>
        <v>#REF!</v>
      </c>
      <c r="E35" s="284"/>
      <c r="F35" s="284"/>
      <c r="G35" s="284"/>
      <c r="H35" s="284"/>
      <c r="I35" s="284"/>
      <c r="J35" s="284"/>
      <c r="K35" s="284"/>
      <c r="L35" s="284"/>
      <c r="M35" s="284"/>
      <c r="N35" s="284"/>
      <c r="O35" s="284"/>
      <c r="P35" s="284"/>
      <c r="Q35" s="284"/>
      <c r="R35" s="18"/>
      <c r="S35" s="170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</row>
    <row r="36" spans="1:60" s="186" customFormat="1" ht="12" customHeight="1" x14ac:dyDescent="0.2">
      <c r="A36" s="168"/>
      <c r="B36" s="174" t="s">
        <v>71</v>
      </c>
      <c r="C36" s="173"/>
      <c r="D36" s="255" t="e">
        <f>IF(#REF!="","",#REF!)</f>
        <v>#REF!</v>
      </c>
      <c r="E36" s="255"/>
      <c r="F36" s="169"/>
      <c r="G36" s="173" t="s">
        <v>72</v>
      </c>
      <c r="H36" s="255" t="e">
        <f>IF(#REF!="","",#REF!)</f>
        <v>#REF!</v>
      </c>
      <c r="I36" s="255"/>
      <c r="J36" s="255"/>
      <c r="K36" s="173" t="s">
        <v>73</v>
      </c>
      <c r="L36" s="255" t="e">
        <f>IF(#REF!="","",#REF!)</f>
        <v>#REF!</v>
      </c>
      <c r="M36" s="255"/>
      <c r="N36" s="255"/>
      <c r="O36" s="255"/>
      <c r="P36" s="255"/>
      <c r="Q36" s="255"/>
      <c r="R36" s="18"/>
      <c r="S36" s="170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</row>
    <row r="37" spans="1:60" ht="5.0999999999999996" customHeight="1" thickBot="1" x14ac:dyDescent="0.25">
      <c r="A37" s="243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R37" s="18"/>
      <c r="U37" s="171"/>
      <c r="V37" s="171"/>
      <c r="W37" s="171"/>
      <c r="X37" s="171"/>
      <c r="Y37" s="171"/>
    </row>
    <row r="38" spans="1:60" ht="2.4500000000000002" customHeight="1" thickTop="1" x14ac:dyDescent="0.2">
      <c r="A38" s="24"/>
      <c r="B38" s="244"/>
      <c r="C38" s="245"/>
      <c r="D38" s="245"/>
      <c r="E38" s="245"/>
      <c r="F38" s="245"/>
      <c r="G38" s="245"/>
      <c r="H38" s="245"/>
      <c r="I38" s="245"/>
      <c r="J38" s="245"/>
      <c r="K38" s="245"/>
      <c r="L38" s="245"/>
      <c r="M38" s="245"/>
      <c r="N38" s="245"/>
      <c r="O38" s="245"/>
      <c r="P38" s="245"/>
      <c r="Q38" s="246"/>
      <c r="R38" s="18"/>
      <c r="U38" s="171"/>
      <c r="V38" s="171"/>
      <c r="W38" s="171"/>
      <c r="X38" s="171"/>
      <c r="Y38" s="171"/>
    </row>
    <row r="39" spans="1:60" ht="15" customHeight="1" x14ac:dyDescent="0.2">
      <c r="A39" s="24"/>
      <c r="B39" s="247" t="s">
        <v>545</v>
      </c>
      <c r="C39" s="6"/>
      <c r="D39" s="6"/>
      <c r="E39" s="6"/>
      <c r="F39" s="252"/>
      <c r="G39" s="253"/>
      <c r="H39" s="253"/>
      <c r="I39" s="253"/>
      <c r="J39" s="253"/>
      <c r="K39" s="254"/>
      <c r="L39" s="242" t="s">
        <v>496</v>
      </c>
      <c r="M39" s="256"/>
      <c r="N39" s="257"/>
      <c r="O39" s="257"/>
      <c r="P39" s="257"/>
      <c r="Q39" s="258"/>
      <c r="R39" s="18"/>
      <c r="U39" s="171"/>
      <c r="V39" s="171"/>
      <c r="W39" s="171"/>
      <c r="X39" s="171"/>
      <c r="Y39" s="171"/>
    </row>
    <row r="40" spans="1:60" ht="2.4500000000000002" customHeight="1" thickBot="1" x14ac:dyDescent="0.25">
      <c r="A40" s="211"/>
      <c r="B40" s="248"/>
      <c r="C40" s="249"/>
      <c r="D40" s="249"/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  <c r="P40" s="249"/>
      <c r="Q40" s="250"/>
      <c r="R40" s="18"/>
      <c r="U40" s="171"/>
      <c r="V40" s="171"/>
      <c r="W40" s="171"/>
      <c r="X40" s="171"/>
      <c r="Y40" s="171"/>
    </row>
    <row r="41" spans="1:60" ht="15" customHeight="1" thickTop="1" x14ac:dyDescent="0.2">
      <c r="A41" s="211"/>
      <c r="B41" s="201" t="s">
        <v>615</v>
      </c>
      <c r="C41" s="6"/>
      <c r="D41" s="6"/>
      <c r="E41" s="6"/>
      <c r="F41" s="209"/>
      <c r="G41" s="5"/>
      <c r="H41" s="5"/>
      <c r="I41" s="5"/>
      <c r="J41" s="5"/>
      <c r="K41" s="5"/>
      <c r="L41" s="5"/>
      <c r="M41" s="141"/>
      <c r="N41" s="5"/>
      <c r="O41" s="5"/>
      <c r="P41" s="141"/>
      <c r="Q41" s="5"/>
      <c r="R41" s="18"/>
      <c r="U41" s="171"/>
      <c r="V41" s="171"/>
      <c r="W41" s="171"/>
      <c r="X41" s="171"/>
      <c r="Y41" s="171"/>
    </row>
    <row r="42" spans="1:60" ht="12.75" x14ac:dyDescent="0.2">
      <c r="A42" s="211"/>
      <c r="B42" s="227" t="s">
        <v>616</v>
      </c>
      <c r="C42" s="228"/>
      <c r="D42" s="228"/>
      <c r="E42" s="228"/>
      <c r="F42" s="228"/>
      <c r="G42" s="229"/>
      <c r="H42" s="220"/>
      <c r="I42" s="5"/>
      <c r="J42" s="5"/>
      <c r="K42" s="230" t="s">
        <v>617</v>
      </c>
      <c r="L42" s="228"/>
      <c r="M42" s="228"/>
      <c r="N42" s="229"/>
      <c r="O42" s="5"/>
      <c r="P42" s="5"/>
      <c r="Q42" s="5"/>
      <c r="R42" s="18"/>
      <c r="U42" s="171"/>
      <c r="V42" s="171"/>
      <c r="W42" s="171"/>
      <c r="X42" s="171"/>
      <c r="Y42" s="171"/>
    </row>
    <row r="43" spans="1:60" s="213" customFormat="1" ht="15" customHeight="1" x14ac:dyDescent="0.2">
      <c r="A43" s="212"/>
      <c r="B43" s="225" t="s">
        <v>614</v>
      </c>
      <c r="C43" s="226"/>
      <c r="D43" s="226"/>
      <c r="E43" s="226"/>
      <c r="F43" s="226"/>
      <c r="G43" s="238"/>
      <c r="H43" s="217"/>
      <c r="I43" s="217"/>
      <c r="J43" s="217"/>
      <c r="K43" s="225" t="s">
        <v>611</v>
      </c>
      <c r="L43" s="226"/>
      <c r="M43" s="226"/>
      <c r="N43" s="238"/>
      <c r="O43" s="217"/>
      <c r="P43" s="217"/>
      <c r="Q43" s="217"/>
      <c r="R43" s="214"/>
      <c r="S43" s="215"/>
      <c r="T43" s="216"/>
      <c r="U43" s="171"/>
      <c r="V43" s="171"/>
      <c r="W43" s="171"/>
      <c r="X43" s="171"/>
      <c r="Y43" s="171"/>
      <c r="Z43" s="217"/>
      <c r="AA43" s="217"/>
      <c r="AB43" s="217"/>
      <c r="AC43" s="217"/>
      <c r="AD43" s="217"/>
      <c r="AE43" s="217"/>
      <c r="AF43" s="217"/>
      <c r="AG43" s="217"/>
      <c r="AH43" s="217"/>
      <c r="BH43" s="218"/>
    </row>
    <row r="44" spans="1:60" ht="15" customHeight="1" x14ac:dyDescent="0.2">
      <c r="A44" s="211"/>
      <c r="B44" s="221" t="s">
        <v>547</v>
      </c>
      <c r="C44" s="222"/>
      <c r="D44" s="222"/>
      <c r="E44" s="222"/>
      <c r="F44" s="222"/>
      <c r="G44" s="239"/>
      <c r="H44" s="5"/>
      <c r="I44" s="5"/>
      <c r="J44" s="5"/>
      <c r="K44" s="221" t="s">
        <v>546</v>
      </c>
      <c r="L44" s="222"/>
      <c r="M44" s="222"/>
      <c r="N44" s="239"/>
      <c r="O44" s="5"/>
      <c r="P44" s="5"/>
      <c r="Q44" s="5"/>
      <c r="R44" s="18"/>
      <c r="U44" s="171"/>
      <c r="W44" s="171"/>
      <c r="X44" s="171"/>
      <c r="Y44" s="171"/>
    </row>
    <row r="45" spans="1:60" ht="15" customHeight="1" x14ac:dyDescent="0.25">
      <c r="A45" s="211"/>
      <c r="B45" s="223" t="s">
        <v>612</v>
      </c>
      <c r="C45" s="224"/>
      <c r="D45" s="224"/>
      <c r="E45" s="224"/>
      <c r="F45" s="224"/>
      <c r="G45" s="240"/>
      <c r="H45" s="5"/>
      <c r="I45" s="5"/>
      <c r="J45" s="5"/>
      <c r="K45" s="223" t="s">
        <v>548</v>
      </c>
      <c r="L45" s="224"/>
      <c r="M45" s="224"/>
      <c r="N45" s="240"/>
      <c r="O45" s="5"/>
      <c r="P45" s="141"/>
      <c r="Q45" s="5"/>
      <c r="R45" s="18"/>
    </row>
    <row r="46" spans="1:60" s="180" customFormat="1" ht="3" customHeight="1" x14ac:dyDescent="0.25"/>
    <row r="47" spans="1:60" s="233" customFormat="1" x14ac:dyDescent="0.25">
      <c r="A47" s="232"/>
      <c r="B47" s="231" t="s">
        <v>563</v>
      </c>
      <c r="R47" s="234"/>
      <c r="S47" s="235"/>
      <c r="T47" s="210"/>
      <c r="U47" s="210"/>
      <c r="V47" s="236"/>
      <c r="W47" s="236"/>
      <c r="X47" s="236"/>
      <c r="Y47" s="236"/>
      <c r="Z47" s="236"/>
      <c r="AA47" s="236"/>
      <c r="AB47" s="236"/>
      <c r="AC47" s="236"/>
      <c r="AD47" s="236"/>
      <c r="AE47" s="236"/>
      <c r="AF47" s="236"/>
      <c r="AG47" s="236"/>
      <c r="AH47" s="236"/>
      <c r="BH47" s="237"/>
    </row>
    <row r="48" spans="1:60" ht="5.0999999999999996" customHeight="1" x14ac:dyDescent="0.25">
      <c r="A48" s="211"/>
      <c r="B48" s="219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R48" s="18"/>
    </row>
    <row r="49" spans="1:60" ht="15" customHeight="1" x14ac:dyDescent="0.25">
      <c r="A49" s="24"/>
      <c r="B49" s="6" t="s">
        <v>549</v>
      </c>
      <c r="C49" s="6"/>
      <c r="D49" s="6"/>
      <c r="E49" s="6"/>
      <c r="F49" s="6"/>
      <c r="G49" s="252"/>
      <c r="H49" s="253"/>
      <c r="I49" s="253"/>
      <c r="J49" s="253"/>
      <c r="K49" s="254"/>
      <c r="L49" s="179" t="s">
        <v>613</v>
      </c>
      <c r="N49" s="6"/>
      <c r="O49" s="6"/>
      <c r="P49" s="6"/>
      <c r="Q49" s="185"/>
      <c r="R49" s="18"/>
    </row>
    <row r="50" spans="1:60" ht="3.75" customHeight="1" x14ac:dyDescent="0.25">
      <c r="A50" s="25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26"/>
    </row>
    <row r="51" spans="1:60" ht="3" customHeight="1" x14ac:dyDescent="0.25"/>
    <row r="52" spans="1:60" s="121" customFormat="1" ht="12.75" x14ac:dyDescent="0.25">
      <c r="A52" s="157" t="s">
        <v>550</v>
      </c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9"/>
      <c r="S52" s="22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</row>
    <row r="53" spans="1:60" ht="3.75" customHeight="1" x14ac:dyDescent="0.25">
      <c r="A53" s="160"/>
      <c r="B53" s="161"/>
      <c r="C53" s="161"/>
      <c r="D53" s="162"/>
      <c r="E53" s="162"/>
      <c r="F53" s="162"/>
      <c r="G53" s="163"/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91"/>
      <c r="BH53" s="6"/>
    </row>
    <row r="54" spans="1:60" ht="12" customHeight="1" x14ac:dyDescent="0.25">
      <c r="A54" s="24"/>
      <c r="B54" s="6" t="s">
        <v>551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R54" s="18"/>
    </row>
    <row r="55" spans="1:60" ht="3" customHeight="1" x14ac:dyDescent="0.25">
      <c r="A55" s="24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R55" s="18"/>
    </row>
    <row r="56" spans="1:60" ht="15" customHeight="1" x14ac:dyDescent="0.25">
      <c r="A56" s="24"/>
      <c r="B56" s="202" t="s">
        <v>566</v>
      </c>
      <c r="C56" s="6"/>
      <c r="D56" s="203"/>
      <c r="E56" s="6"/>
      <c r="F56" s="6"/>
      <c r="G56" s="301"/>
      <c r="H56" s="302"/>
      <c r="I56" s="302"/>
      <c r="J56" s="303"/>
      <c r="K56" s="127" t="s">
        <v>571</v>
      </c>
      <c r="L56" s="6"/>
      <c r="M56" s="6"/>
      <c r="N56" s="6"/>
      <c r="O56" s="6"/>
      <c r="P56" s="6"/>
      <c r="R56" s="18"/>
    </row>
    <row r="57" spans="1:60" ht="15" customHeight="1" x14ac:dyDescent="0.25">
      <c r="A57" s="24"/>
      <c r="B57" s="202" t="s">
        <v>567</v>
      </c>
      <c r="C57" s="6"/>
      <c r="D57" s="203"/>
      <c r="E57" s="6"/>
      <c r="F57" s="6"/>
      <c r="G57" s="294"/>
      <c r="H57" s="295"/>
      <c r="I57" s="295"/>
      <c r="J57" s="296"/>
      <c r="K57" s="127" t="s">
        <v>571</v>
      </c>
      <c r="L57" s="6"/>
      <c r="M57" s="6"/>
      <c r="N57" s="6"/>
      <c r="O57" s="6"/>
      <c r="P57" s="6"/>
      <c r="R57" s="18"/>
    </row>
    <row r="58" spans="1:60" ht="15" customHeight="1" x14ac:dyDescent="0.25">
      <c r="A58" s="24"/>
      <c r="B58" s="202" t="s">
        <v>568</v>
      </c>
      <c r="C58" s="6"/>
      <c r="D58" s="203"/>
      <c r="E58" s="6"/>
      <c r="F58" s="6"/>
      <c r="G58" s="294"/>
      <c r="H58" s="295"/>
      <c r="I58" s="295"/>
      <c r="J58" s="296"/>
      <c r="K58" s="127" t="s">
        <v>571</v>
      </c>
      <c r="L58" s="6"/>
      <c r="M58" s="6"/>
      <c r="N58" s="6"/>
      <c r="O58" s="6"/>
      <c r="P58" s="6"/>
      <c r="R58" s="18"/>
    </row>
    <row r="59" spans="1:60" ht="15" customHeight="1" x14ac:dyDescent="0.25">
      <c r="A59" s="24"/>
      <c r="B59" s="202" t="s">
        <v>569</v>
      </c>
      <c r="C59" s="6"/>
      <c r="D59" s="203"/>
      <c r="E59" s="6"/>
      <c r="F59" s="6"/>
      <c r="G59" s="294"/>
      <c r="H59" s="295"/>
      <c r="I59" s="295"/>
      <c r="J59" s="296"/>
      <c r="K59" s="127" t="s">
        <v>571</v>
      </c>
      <c r="L59" s="6"/>
      <c r="M59" s="6"/>
      <c r="N59" s="6"/>
      <c r="O59" s="6"/>
      <c r="P59" s="6"/>
      <c r="R59" s="18"/>
    </row>
    <row r="60" spans="1:60" ht="15" customHeight="1" x14ac:dyDescent="0.25">
      <c r="A60" s="24"/>
      <c r="B60" s="202" t="s">
        <v>570</v>
      </c>
      <c r="C60" s="6"/>
      <c r="D60" s="203"/>
      <c r="E60" s="6"/>
      <c r="F60" s="6"/>
      <c r="G60" s="297"/>
      <c r="H60" s="298"/>
      <c r="I60" s="298"/>
      <c r="J60" s="299"/>
      <c r="K60" s="127" t="s">
        <v>571</v>
      </c>
      <c r="L60" s="6"/>
      <c r="M60" s="6"/>
      <c r="N60" s="6"/>
      <c r="O60" s="6"/>
      <c r="P60" s="6"/>
      <c r="R60" s="18"/>
    </row>
    <row r="61" spans="1:60" ht="3" customHeight="1" x14ac:dyDescent="0.25">
      <c r="A61" s="24"/>
      <c r="B61" s="6"/>
      <c r="C61" s="148"/>
      <c r="D61" s="6"/>
      <c r="E61" s="6"/>
      <c r="F61" s="203"/>
      <c r="G61" s="6"/>
      <c r="H61" s="6"/>
      <c r="I61" s="6"/>
      <c r="J61" s="6"/>
      <c r="K61" s="6"/>
      <c r="L61" s="6"/>
      <c r="M61" s="6"/>
      <c r="N61" s="6"/>
      <c r="O61" s="6"/>
      <c r="P61" s="6"/>
      <c r="R61" s="18"/>
    </row>
    <row r="62" spans="1:60" ht="15" customHeight="1" x14ac:dyDescent="0.25">
      <c r="A62" s="24"/>
      <c r="B62" s="31"/>
      <c r="C62" s="6"/>
      <c r="D62" s="6"/>
      <c r="E62" s="6"/>
      <c r="F62" s="128" t="s">
        <v>552</v>
      </c>
      <c r="G62" s="308" t="str">
        <f>IF(SUM($G$56:$G$60)=0,"",SUM($G$56:$G$60))</f>
        <v/>
      </c>
      <c r="H62" s="309"/>
      <c r="I62" s="309"/>
      <c r="J62" s="310"/>
      <c r="K62" s="127" t="s">
        <v>571</v>
      </c>
      <c r="L62" s="6"/>
      <c r="M62" s="6"/>
      <c r="N62" s="6"/>
      <c r="O62" s="6"/>
      <c r="P62" s="6"/>
      <c r="R62" s="18"/>
    </row>
    <row r="63" spans="1:60" s="180" customFormat="1" ht="3" customHeight="1" x14ac:dyDescent="0.25">
      <c r="A63" s="181"/>
      <c r="B63" s="182"/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2"/>
      <c r="O63" s="182"/>
      <c r="P63" s="182"/>
      <c r="Q63" s="182"/>
      <c r="R63" s="183"/>
    </row>
    <row r="64" spans="1:60" ht="15" customHeight="1" x14ac:dyDescent="0.25">
      <c r="A64" s="24"/>
      <c r="B64" s="31"/>
      <c r="C64" s="6"/>
      <c r="D64" s="6"/>
      <c r="E64" s="6"/>
      <c r="F64" s="128" t="s">
        <v>572</v>
      </c>
      <c r="G64" s="305"/>
      <c r="H64" s="306"/>
      <c r="I64" s="306"/>
      <c r="J64" s="307"/>
      <c r="K64" s="127"/>
      <c r="L64" s="6"/>
      <c r="M64" s="6"/>
      <c r="N64" s="6"/>
      <c r="O64" s="6"/>
      <c r="P64" s="6"/>
      <c r="R64" s="18"/>
    </row>
    <row r="65" spans="1:60" ht="3.75" customHeight="1" x14ac:dyDescent="0.25">
      <c r="A65" s="25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26"/>
    </row>
    <row r="66" spans="1:60" ht="3" customHeight="1" x14ac:dyDescent="0.25"/>
    <row r="67" spans="1:60" s="121" customFormat="1" ht="12.75" x14ac:dyDescent="0.25">
      <c r="A67" s="176" t="s">
        <v>564</v>
      </c>
      <c r="B67" s="177"/>
      <c r="C67" s="177"/>
      <c r="D67" s="177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8"/>
      <c r="S67" s="22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</row>
    <row r="68" spans="1:60" ht="3.75" customHeight="1" x14ac:dyDescent="0.25">
      <c r="A68" s="24"/>
      <c r="B68" s="175"/>
      <c r="C68" s="175"/>
      <c r="D68" s="6"/>
      <c r="E68" s="6"/>
      <c r="F68" s="6"/>
      <c r="G68" s="148"/>
      <c r="H68" s="6"/>
      <c r="I68" s="6"/>
      <c r="J68" s="6"/>
      <c r="K68" s="6"/>
      <c r="L68" s="6"/>
      <c r="M68" s="6"/>
      <c r="N68" s="6"/>
      <c r="O68" s="6"/>
      <c r="P68" s="6"/>
      <c r="R68" s="18"/>
      <c r="BH68" s="6"/>
    </row>
    <row r="69" spans="1:60" ht="15" customHeight="1" x14ac:dyDescent="0.25">
      <c r="A69" s="24"/>
      <c r="B69" s="6" t="s">
        <v>553</v>
      </c>
      <c r="C69" s="6"/>
      <c r="D69" s="6"/>
      <c r="E69" s="6"/>
      <c r="F69" s="312" t="e">
        <f>IF(#REF!="","",#REF!&amp;"-"&amp;#REF!)&amp;IF(#REF!="",""," et "&amp;#REF!&amp;" - "&amp;#REF!)</f>
        <v>#REF!</v>
      </c>
      <c r="G69" s="312"/>
      <c r="H69" s="312"/>
      <c r="I69" s="312"/>
      <c r="J69" s="312"/>
      <c r="K69" s="312"/>
      <c r="L69" s="6"/>
      <c r="M69" s="5"/>
      <c r="N69" s="119" t="s">
        <v>554</v>
      </c>
      <c r="O69" s="312"/>
      <c r="P69" s="312"/>
      <c r="Q69" s="312"/>
      <c r="R69" s="123"/>
    </row>
    <row r="70" spans="1:60" ht="3" customHeight="1" x14ac:dyDescent="0.25">
      <c r="A70" s="24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R70" s="18"/>
    </row>
    <row r="71" spans="1:60" ht="15" customHeight="1" x14ac:dyDescent="0.25">
      <c r="A71" s="24"/>
      <c r="B71" s="1" t="s">
        <v>574</v>
      </c>
      <c r="C71" s="6"/>
      <c r="D71" s="287" t="e">
        <f>IF(#REF!="","",#REF!)</f>
        <v>#REF!</v>
      </c>
      <c r="E71" s="287"/>
      <c r="F71" s="287"/>
      <c r="G71" s="287"/>
      <c r="H71" s="287"/>
      <c r="I71" s="287"/>
      <c r="J71" s="287"/>
      <c r="K71" s="287"/>
      <c r="L71" s="287"/>
      <c r="M71" s="287"/>
      <c r="N71" s="287"/>
      <c r="O71" s="287"/>
      <c r="P71" s="287"/>
      <c r="Q71" s="287"/>
      <c r="R71" s="18"/>
    </row>
    <row r="72" spans="1:60" ht="3" customHeight="1" x14ac:dyDescent="0.25">
      <c r="A72" s="24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R72" s="18"/>
    </row>
    <row r="73" spans="1:60" ht="15" customHeight="1" x14ac:dyDescent="0.25">
      <c r="A73" s="24"/>
      <c r="B73" s="6" t="s">
        <v>573</v>
      </c>
      <c r="C73" s="6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18"/>
    </row>
    <row r="74" spans="1:60" ht="15" customHeight="1" x14ac:dyDescent="0.25">
      <c r="A74" s="24"/>
      <c r="B74" s="312"/>
      <c r="C74" s="312"/>
      <c r="D74" s="312"/>
      <c r="E74" s="312"/>
      <c r="F74" s="312"/>
      <c r="G74" s="312"/>
      <c r="H74" s="312"/>
      <c r="I74" s="312"/>
      <c r="J74" s="312"/>
      <c r="K74" s="312"/>
      <c r="L74" s="312"/>
      <c r="M74" s="312"/>
      <c r="N74" s="312"/>
      <c r="O74" s="312"/>
      <c r="P74" s="312"/>
      <c r="Q74" s="312"/>
      <c r="R74" s="18"/>
    </row>
    <row r="75" spans="1:60" ht="3.75" customHeight="1" x14ac:dyDescent="0.25">
      <c r="A75" s="25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26"/>
    </row>
    <row r="76" spans="1:60" ht="3" customHeight="1" x14ac:dyDescent="0.25"/>
    <row r="77" spans="1:60" s="121" customFormat="1" ht="12.75" x14ac:dyDescent="0.25">
      <c r="A77" s="157" t="s">
        <v>517</v>
      </c>
      <c r="B77" s="15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9"/>
      <c r="S77" s="22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</row>
    <row r="78" spans="1:60" ht="3.75" customHeight="1" x14ac:dyDescent="0.25">
      <c r="A78" s="160"/>
      <c r="B78" s="161"/>
      <c r="C78" s="161"/>
      <c r="D78" s="162"/>
      <c r="E78" s="162"/>
      <c r="F78" s="162"/>
      <c r="G78" s="163"/>
      <c r="H78" s="162"/>
      <c r="I78" s="162"/>
      <c r="J78" s="162"/>
      <c r="K78" s="162"/>
      <c r="L78" s="162"/>
      <c r="M78" s="162"/>
      <c r="N78" s="162"/>
      <c r="O78" s="162"/>
      <c r="P78" s="162"/>
      <c r="Q78" s="162"/>
      <c r="R78" s="191"/>
      <c r="S78" s="22"/>
      <c r="BH78" s="6"/>
    </row>
    <row r="79" spans="1:60" ht="12" customHeight="1" x14ac:dyDescent="0.25">
      <c r="A79" s="196"/>
      <c r="B79" s="165" t="s">
        <v>555</v>
      </c>
      <c r="C79" s="165"/>
      <c r="D79" s="165"/>
      <c r="E79" s="165"/>
      <c r="F79" s="6"/>
      <c r="G79" s="6"/>
      <c r="H79" s="6"/>
      <c r="I79" s="6"/>
      <c r="J79" s="184" t="s">
        <v>575</v>
      </c>
      <c r="K79" s="165"/>
      <c r="L79" s="165"/>
      <c r="M79" s="165"/>
      <c r="N79" s="165"/>
      <c r="O79" s="6"/>
      <c r="P79" s="6"/>
      <c r="R79" s="18"/>
      <c r="S79" s="22"/>
    </row>
    <row r="80" spans="1:60" ht="4.5" customHeight="1" x14ac:dyDescent="0.25">
      <c r="A80" s="24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R80" s="18"/>
      <c r="S80" s="22"/>
    </row>
    <row r="81" spans="1:18" ht="15" customHeight="1" x14ac:dyDescent="0.25">
      <c r="A81" s="204" t="s">
        <v>556</v>
      </c>
      <c r="B81" s="6"/>
      <c r="C81" s="6"/>
      <c r="D81" s="311" t="e">
        <f>IF(#REF!="","",#REF!)</f>
        <v>#REF!</v>
      </c>
      <c r="E81" s="311"/>
      <c r="F81" s="311"/>
      <c r="G81" s="311"/>
      <c r="H81" s="6"/>
      <c r="I81" s="6"/>
      <c r="J81" s="205" t="s">
        <v>556</v>
      </c>
      <c r="K81" s="6"/>
      <c r="L81" s="6"/>
      <c r="M81" s="311"/>
      <c r="N81" s="311"/>
      <c r="O81" s="311"/>
      <c r="P81" s="311"/>
      <c r="R81" s="18"/>
    </row>
    <row r="82" spans="1:18" ht="15" customHeight="1" x14ac:dyDescent="0.25">
      <c r="A82" s="204" t="s">
        <v>504</v>
      </c>
      <c r="B82" s="6"/>
      <c r="C82" s="300"/>
      <c r="D82" s="300"/>
      <c r="E82" s="300"/>
      <c r="F82" s="300"/>
      <c r="G82" s="300"/>
      <c r="H82" s="6"/>
      <c r="I82" s="6"/>
      <c r="J82" s="205" t="s">
        <v>504</v>
      </c>
      <c r="K82" s="6"/>
      <c r="L82" s="300"/>
      <c r="M82" s="300"/>
      <c r="N82" s="300"/>
      <c r="O82" s="300"/>
      <c r="P82" s="300"/>
      <c r="R82" s="18"/>
    </row>
    <row r="83" spans="1:18" ht="15" customHeight="1" x14ac:dyDescent="0.25">
      <c r="A83" s="204" t="s">
        <v>557</v>
      </c>
      <c r="B83" s="6"/>
      <c r="C83" s="304"/>
      <c r="D83" s="304"/>
      <c r="E83" s="304"/>
      <c r="F83" s="304"/>
      <c r="G83" s="304"/>
      <c r="H83" s="6"/>
      <c r="I83" s="6"/>
      <c r="J83" s="205" t="s">
        <v>557</v>
      </c>
      <c r="K83" s="6"/>
      <c r="L83" s="304"/>
      <c r="M83" s="304"/>
      <c r="N83" s="304"/>
      <c r="O83" s="304"/>
      <c r="P83" s="304"/>
      <c r="R83" s="18"/>
    </row>
    <row r="84" spans="1:18" ht="12" customHeight="1" x14ac:dyDescent="0.25">
      <c r="A84" s="204" t="s">
        <v>558</v>
      </c>
      <c r="B84" s="6"/>
      <c r="C84" s="286"/>
      <c r="D84" s="286"/>
      <c r="E84" s="286"/>
      <c r="F84" s="286"/>
      <c r="G84" s="286"/>
      <c r="H84" s="6"/>
      <c r="I84" s="6"/>
      <c r="J84" s="205" t="s">
        <v>558</v>
      </c>
      <c r="K84" s="6"/>
      <c r="L84" s="286"/>
      <c r="M84" s="286"/>
      <c r="N84" s="286"/>
      <c r="O84" s="286"/>
      <c r="P84" s="286"/>
      <c r="R84" s="18"/>
    </row>
    <row r="85" spans="1:18" ht="12" customHeight="1" x14ac:dyDescent="0.25">
      <c r="A85" s="204"/>
      <c r="B85" s="6"/>
      <c r="C85" s="286"/>
      <c r="D85" s="286"/>
      <c r="E85" s="286"/>
      <c r="F85" s="286"/>
      <c r="G85" s="286"/>
      <c r="H85" s="6"/>
      <c r="I85" s="6"/>
      <c r="J85" s="205"/>
      <c r="K85" s="6"/>
      <c r="L85" s="286"/>
      <c r="M85" s="286"/>
      <c r="N85" s="286"/>
      <c r="O85" s="286"/>
      <c r="P85" s="286"/>
      <c r="R85" s="18"/>
    </row>
    <row r="86" spans="1:18" ht="12" customHeight="1" x14ac:dyDescent="0.25">
      <c r="A86" s="204"/>
      <c r="B86" s="6"/>
      <c r="C86" s="286"/>
      <c r="D86" s="286"/>
      <c r="E86" s="286"/>
      <c r="F86" s="286"/>
      <c r="G86" s="286"/>
      <c r="H86" s="6"/>
      <c r="I86" s="6"/>
      <c r="J86" s="205"/>
      <c r="K86" s="6"/>
      <c r="L86" s="286"/>
      <c r="M86" s="286"/>
      <c r="N86" s="286"/>
      <c r="O86" s="286"/>
      <c r="P86" s="286"/>
      <c r="R86" s="18"/>
    </row>
    <row r="87" spans="1:18" ht="4.5" customHeight="1" x14ac:dyDescent="0.25">
      <c r="A87" s="24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R87" s="18"/>
    </row>
    <row r="88" spans="1:18" ht="12" customHeight="1" x14ac:dyDescent="0.25">
      <c r="A88" s="288" t="s">
        <v>565</v>
      </c>
      <c r="B88" s="289"/>
      <c r="C88" s="289"/>
      <c r="D88" s="289"/>
      <c r="E88" s="289"/>
      <c r="F88" s="289"/>
      <c r="G88" s="289"/>
      <c r="H88" s="289"/>
      <c r="I88" s="289"/>
      <c r="J88" s="289"/>
      <c r="K88" s="289"/>
      <c r="L88" s="289"/>
      <c r="M88" s="289"/>
      <c r="N88" s="289"/>
      <c r="O88" s="289"/>
      <c r="P88" s="289"/>
      <c r="Q88" s="289"/>
      <c r="R88" s="290"/>
    </row>
    <row r="89" spans="1:18" ht="12" customHeight="1" x14ac:dyDescent="0.25">
      <c r="A89" s="288"/>
      <c r="B89" s="289"/>
      <c r="C89" s="289"/>
      <c r="D89" s="289"/>
      <c r="E89" s="289"/>
      <c r="F89" s="289"/>
      <c r="G89" s="289"/>
      <c r="H89" s="289"/>
      <c r="I89" s="289"/>
      <c r="J89" s="289"/>
      <c r="K89" s="289"/>
      <c r="L89" s="289"/>
      <c r="M89" s="289"/>
      <c r="N89" s="289"/>
      <c r="O89" s="289"/>
      <c r="P89" s="289"/>
      <c r="Q89" s="289"/>
      <c r="R89" s="290"/>
    </row>
    <row r="90" spans="1:18" ht="6" customHeight="1" x14ac:dyDescent="0.25">
      <c r="A90" s="291"/>
      <c r="B90" s="292"/>
      <c r="C90" s="292"/>
      <c r="D90" s="292"/>
      <c r="E90" s="292"/>
      <c r="F90" s="292"/>
      <c r="G90" s="292"/>
      <c r="H90" s="292"/>
      <c r="I90" s="292"/>
      <c r="J90" s="292"/>
      <c r="K90" s="292"/>
      <c r="L90" s="292"/>
      <c r="M90" s="292"/>
      <c r="N90" s="292"/>
      <c r="O90" s="292"/>
      <c r="P90" s="292"/>
      <c r="Q90" s="292"/>
      <c r="R90" s="293"/>
    </row>
    <row r="91" spans="1:18" ht="12" customHeight="1" x14ac:dyDescent="0.25">
      <c r="A91" s="285" t="s">
        <v>559</v>
      </c>
      <c r="B91" s="285"/>
      <c r="C91" s="285"/>
      <c r="D91" s="285"/>
      <c r="E91" s="285"/>
      <c r="F91" s="285"/>
      <c r="G91" s="285"/>
      <c r="H91" s="285"/>
      <c r="I91" s="285"/>
      <c r="J91" s="285"/>
      <c r="K91" s="285"/>
      <c r="L91" s="285"/>
      <c r="M91" s="285"/>
      <c r="N91" s="285"/>
      <c r="O91" s="285"/>
      <c r="P91" s="285"/>
      <c r="Q91" s="285"/>
      <c r="R91" s="285"/>
    </row>
    <row r="92" spans="1:18" ht="12" customHeight="1" x14ac:dyDescent="0.25"/>
    <row r="93" spans="1:18" ht="12" customHeight="1" x14ac:dyDescent="0.25"/>
    <row r="94" spans="1:18" ht="12" customHeight="1" x14ac:dyDescent="0.25"/>
    <row r="95" spans="1:18" ht="12" customHeight="1" x14ac:dyDescent="0.25"/>
    <row r="96" spans="1:18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</sheetData>
  <sheetProtection password="CCAA" sheet="1" objects="1" scenarios="1" selectLockedCells="1"/>
  <mergeCells count="49">
    <mergeCell ref="C83:G83"/>
    <mergeCell ref="G64:J64"/>
    <mergeCell ref="G62:J62"/>
    <mergeCell ref="L83:P83"/>
    <mergeCell ref="L82:P82"/>
    <mergeCell ref="M81:P81"/>
    <mergeCell ref="F69:K69"/>
    <mergeCell ref="O69:Q69"/>
    <mergeCell ref="B74:Q74"/>
    <mergeCell ref="D81:G81"/>
    <mergeCell ref="A91:R91"/>
    <mergeCell ref="L84:P86"/>
    <mergeCell ref="D71:Q71"/>
    <mergeCell ref="D34:Q34"/>
    <mergeCell ref="A88:R90"/>
    <mergeCell ref="L36:Q36"/>
    <mergeCell ref="C84:G86"/>
    <mergeCell ref="D36:E36"/>
    <mergeCell ref="H36:J36"/>
    <mergeCell ref="D35:Q35"/>
    <mergeCell ref="G57:J57"/>
    <mergeCell ref="G58:J58"/>
    <mergeCell ref="G59:J59"/>
    <mergeCell ref="G60:J60"/>
    <mergeCell ref="C82:G82"/>
    <mergeCell ref="G56:J56"/>
    <mergeCell ref="D10:E10"/>
    <mergeCell ref="H10:Q10"/>
    <mergeCell ref="C27:F27"/>
    <mergeCell ref="D11:Q11"/>
    <mergeCell ref="C25:F25"/>
    <mergeCell ref="H25:M25"/>
    <mergeCell ref="O25:Q25"/>
    <mergeCell ref="L14:Q14"/>
    <mergeCell ref="O27:Q27"/>
    <mergeCell ref="H27:M27"/>
    <mergeCell ref="F16:L16"/>
    <mergeCell ref="D18:J18"/>
    <mergeCell ref="K18:L18"/>
    <mergeCell ref="D12:Q12"/>
    <mergeCell ref="D13:Q13"/>
    <mergeCell ref="G49:K49"/>
    <mergeCell ref="D14:E14"/>
    <mergeCell ref="H14:J14"/>
    <mergeCell ref="F39:K39"/>
    <mergeCell ref="M39:Q39"/>
    <mergeCell ref="D32:Q32"/>
    <mergeCell ref="D33:Q33"/>
    <mergeCell ref="D20:Q20"/>
  </mergeCells>
  <dataValidations count="2">
    <dataValidation type="list" allowBlank="1" showInputMessage="1" showErrorMessage="1" sqref="Q49 G43:G45 N43:N45">
      <formula1>"oui,non"</formula1>
    </dataValidation>
    <dataValidation type="list" allowBlank="1" showInputMessage="1" showErrorMessage="1" sqref="C82:G82">
      <formula1>fonction</formula1>
    </dataValidation>
  </dataValidations>
  <printOptions horizontalCentered="1"/>
  <pageMargins left="0.11811023622047245" right="0.11811023622047245" top="0.11811023622047245" bottom="0.31496062992125984" header="0.11811023622047245" footer="0.11811023622047245"/>
  <pageSetup paperSize="9" scale="96" fitToHeight="0" orientation="portrait" r:id="rId1"/>
  <headerFooter>
    <oddFooter>&amp;L&amp;"-,Italique"&amp;8&amp;K727272&amp;A - MAJ 10/08/2016&amp;C&amp;"-,Italique"&amp;8&amp;K002B55Uniquement la version écran est à jour&amp;R&amp;"-,Italique"&amp;8&amp;K727272Page 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tabColor rgb="FFFF0000"/>
  </sheetPr>
  <dimension ref="A1:P60"/>
  <sheetViews>
    <sheetView showGridLines="0" topLeftCell="A24" zoomScaleNormal="100" workbookViewId="0">
      <selection activeCell="G46" activeCellId="7" sqref="C19:J19 D21:J21 F32:H32 D35:J35 B37:J37 B41:E41 C46:F48 G46:J48"/>
    </sheetView>
  </sheetViews>
  <sheetFormatPr baseColWidth="10" defaultColWidth="0" defaultRowHeight="12.75" customHeight="1" zeroHeight="1" x14ac:dyDescent="0.2"/>
  <cols>
    <col min="1" max="1" width="10.28515625" style="125" customWidth="1"/>
    <col min="2" max="2" width="3" style="125" customWidth="1"/>
    <col min="3" max="3" width="7.42578125" style="125" customWidth="1"/>
    <col min="4" max="4" width="5.42578125" style="125" customWidth="1"/>
    <col min="5" max="9" width="11.42578125" style="125" customWidth="1"/>
    <col min="10" max="10" width="5.7109375" style="125" customWidth="1"/>
    <col min="11" max="11" width="4" style="125" customWidth="1"/>
    <col min="12" max="12" width="1.140625" style="125" customWidth="1"/>
    <col min="13" max="16384" width="0" style="125" hidden="1"/>
  </cols>
  <sheetData>
    <row r="1" spans="1:12" ht="30" customHeight="1" x14ac:dyDescent="0.2"/>
    <row r="2" spans="1:12" x14ac:dyDescent="0.2"/>
    <row r="3" spans="1:12" x14ac:dyDescent="0.2">
      <c r="A3" s="129" t="s">
        <v>576</v>
      </c>
      <c r="B3" s="126"/>
      <c r="C3" s="126"/>
      <c r="D3" s="126"/>
      <c r="E3" s="126"/>
      <c r="F3" s="126"/>
      <c r="G3" s="126"/>
      <c r="H3" s="126"/>
    </row>
    <row r="4" spans="1:12" x14ac:dyDescent="0.2">
      <c r="A4" s="130" t="s">
        <v>577</v>
      </c>
      <c r="B4" s="126"/>
      <c r="C4" s="126"/>
      <c r="D4" s="126"/>
      <c r="E4" s="126"/>
      <c r="F4" s="126"/>
      <c r="G4" s="126"/>
      <c r="H4" s="126"/>
    </row>
    <row r="5" spans="1:12" x14ac:dyDescent="0.2">
      <c r="A5" s="130" t="s">
        <v>578</v>
      </c>
      <c r="B5" s="126"/>
      <c r="C5" s="126"/>
      <c r="D5" s="126"/>
      <c r="E5" s="126"/>
      <c r="F5" s="126"/>
      <c r="G5" s="126"/>
      <c r="H5" s="126"/>
    </row>
    <row r="6" spans="1:12" x14ac:dyDescent="0.2">
      <c r="A6" s="130" t="s">
        <v>579</v>
      </c>
      <c r="B6" s="126"/>
      <c r="C6" s="126"/>
      <c r="D6" s="126"/>
      <c r="E6" s="126"/>
      <c r="F6" s="126"/>
      <c r="G6" s="126"/>
      <c r="H6" s="126"/>
    </row>
    <row r="7" spans="1:12" x14ac:dyDescent="0.2">
      <c r="A7" s="131" t="s">
        <v>580</v>
      </c>
      <c r="B7" s="126"/>
      <c r="C7" s="126"/>
      <c r="D7" s="126"/>
      <c r="E7" s="126"/>
      <c r="F7" s="126"/>
      <c r="G7" s="126"/>
      <c r="H7" s="126"/>
    </row>
    <row r="8" spans="1:12" x14ac:dyDescent="0.2">
      <c r="A8" s="126"/>
      <c r="B8" s="126"/>
      <c r="C8" s="126"/>
      <c r="D8" s="126"/>
      <c r="E8" s="126"/>
      <c r="F8" s="126"/>
      <c r="G8" s="126"/>
      <c r="H8" s="126"/>
    </row>
    <row r="9" spans="1:12" x14ac:dyDescent="0.2"/>
    <row r="10" spans="1:12" x14ac:dyDescent="0.2"/>
    <row r="11" spans="1:12" x14ac:dyDescent="0.2"/>
    <row r="12" spans="1:12" x14ac:dyDescent="0.2"/>
    <row r="13" spans="1:12" ht="16.5" customHeight="1" x14ac:dyDescent="0.2">
      <c r="A13" s="314" t="s">
        <v>581</v>
      </c>
      <c r="B13" s="314"/>
      <c r="C13" s="314"/>
      <c r="D13" s="314"/>
      <c r="E13" s="314"/>
      <c r="F13" s="314"/>
      <c r="G13" s="314"/>
      <c r="H13" s="314"/>
      <c r="I13" s="314"/>
      <c r="J13" s="314"/>
      <c r="K13" s="314"/>
      <c r="L13" s="314"/>
    </row>
    <row r="14" spans="1:12" ht="12.75" customHeight="1" x14ac:dyDescent="0.2">
      <c r="A14" s="314"/>
      <c r="B14" s="314"/>
      <c r="C14" s="314"/>
      <c r="D14" s="314"/>
      <c r="E14" s="314"/>
      <c r="F14" s="314"/>
      <c r="G14" s="314"/>
      <c r="H14" s="314"/>
      <c r="I14" s="314"/>
      <c r="J14" s="314"/>
      <c r="K14" s="314"/>
      <c r="L14" s="314"/>
    </row>
    <row r="15" spans="1:12" x14ac:dyDescent="0.2"/>
    <row r="16" spans="1:12" s="132" customFormat="1" x14ac:dyDescent="0.2"/>
    <row r="17" spans="1:10" s="132" customFormat="1" x14ac:dyDescent="0.2"/>
    <row r="18" spans="1:10" s="132" customFormat="1" x14ac:dyDescent="0.2"/>
    <row r="19" spans="1:10" s="132" customFormat="1" ht="15" customHeight="1" x14ac:dyDescent="0.2">
      <c r="A19" s="132" t="s">
        <v>582</v>
      </c>
      <c r="C19" s="313"/>
      <c r="D19" s="313"/>
      <c r="E19" s="313"/>
      <c r="F19" s="313"/>
      <c r="G19" s="313"/>
      <c r="H19" s="313"/>
      <c r="I19" s="313"/>
      <c r="J19" s="313"/>
    </row>
    <row r="20" spans="1:10" s="132" customFormat="1" x14ac:dyDescent="0.2"/>
    <row r="21" spans="1:10" s="132" customFormat="1" ht="15" customHeight="1" x14ac:dyDescent="0.2">
      <c r="A21" s="132" t="s">
        <v>583</v>
      </c>
      <c r="D21" s="313"/>
      <c r="E21" s="313"/>
      <c r="F21" s="313"/>
      <c r="G21" s="313"/>
      <c r="H21" s="313"/>
      <c r="I21" s="313"/>
      <c r="J21" s="313"/>
    </row>
    <row r="22" spans="1:10" s="132" customFormat="1" x14ac:dyDescent="0.2"/>
    <row r="23" spans="1:10" s="132" customFormat="1" ht="15" customHeight="1" x14ac:dyDescent="0.2">
      <c r="A23" s="132" t="s">
        <v>584</v>
      </c>
      <c r="E23" s="315" t="e">
        <f>IF(#REF!="","",#REF!)</f>
        <v>#REF!</v>
      </c>
      <c r="F23" s="315"/>
      <c r="G23" s="315"/>
      <c r="H23" s="315"/>
      <c r="I23" s="315"/>
      <c r="J23" s="315"/>
    </row>
    <row r="24" spans="1:10" s="132" customFormat="1" x14ac:dyDescent="0.2"/>
    <row r="25" spans="1:10" s="132" customFormat="1" ht="15" customHeight="1" x14ac:dyDescent="0.2">
      <c r="A25" s="132" t="s">
        <v>585</v>
      </c>
      <c r="B25" s="315" t="str">
        <f>IF('RDO Accord collaboration'!$F$16="","",'RDO Accord collaboration'!$F$16)</f>
        <v/>
      </c>
      <c r="C25" s="315"/>
      <c r="D25" s="315"/>
      <c r="E25" s="315"/>
      <c r="F25" s="315"/>
      <c r="G25" s="315"/>
      <c r="H25" s="315"/>
      <c r="I25" s="315"/>
      <c r="J25" s="315"/>
    </row>
    <row r="26" spans="1:10" s="132" customFormat="1" x14ac:dyDescent="0.2"/>
    <row r="27" spans="1:10" s="132" customFormat="1" x14ac:dyDescent="0.2"/>
    <row r="28" spans="1:10" s="132" customFormat="1" ht="15" customHeight="1" x14ac:dyDescent="0.2">
      <c r="B28" s="132" t="s">
        <v>586</v>
      </c>
    </row>
    <row r="29" spans="1:10" s="132" customFormat="1" ht="3.95" customHeight="1" x14ac:dyDescent="0.2"/>
    <row r="30" spans="1:10" s="132" customFormat="1" ht="15" customHeight="1" x14ac:dyDescent="0.2">
      <c r="B30" s="133" t="s">
        <v>587</v>
      </c>
      <c r="G30" s="129"/>
      <c r="H30" s="129"/>
      <c r="I30" s="129"/>
      <c r="J30" s="129"/>
    </row>
    <row r="31" spans="1:10" s="132" customFormat="1" ht="3.95" customHeight="1" x14ac:dyDescent="0.2">
      <c r="B31" s="133"/>
      <c r="G31" s="129"/>
      <c r="H31" s="129"/>
      <c r="I31" s="129"/>
      <c r="J31" s="129"/>
    </row>
    <row r="32" spans="1:10" s="132" customFormat="1" ht="15" customHeight="1" x14ac:dyDescent="0.2">
      <c r="B32" s="133" t="s">
        <v>588</v>
      </c>
      <c r="F32" s="313"/>
      <c r="G32" s="313"/>
      <c r="H32" s="313"/>
      <c r="J32" s="134"/>
    </row>
    <row r="33" spans="1:16" s="132" customFormat="1" x14ac:dyDescent="0.2"/>
    <row r="34" spans="1:16" s="132" customFormat="1" x14ac:dyDescent="0.2">
      <c r="M34" s="135"/>
      <c r="N34" s="135"/>
      <c r="O34" s="135"/>
      <c r="P34" s="135"/>
    </row>
    <row r="35" spans="1:16" s="132" customFormat="1" ht="15" customHeight="1" x14ac:dyDescent="0.2">
      <c r="A35" s="132" t="s">
        <v>589</v>
      </c>
      <c r="D35" s="313"/>
      <c r="E35" s="313"/>
      <c r="F35" s="313"/>
      <c r="G35" s="313"/>
      <c r="H35" s="313"/>
      <c r="I35" s="313"/>
      <c r="J35" s="313"/>
      <c r="M35" s="136"/>
      <c r="N35" s="136"/>
      <c r="O35" s="136"/>
      <c r="P35" s="136"/>
    </row>
    <row r="36" spans="1:16" s="132" customFormat="1" ht="5.0999999999999996" customHeight="1" x14ac:dyDescent="0.2">
      <c r="M36" s="137"/>
      <c r="N36" s="137"/>
      <c r="O36" s="137"/>
      <c r="P36" s="137"/>
    </row>
    <row r="37" spans="1:16" s="132" customFormat="1" ht="15" customHeight="1" x14ac:dyDescent="0.2">
      <c r="A37" s="132" t="s">
        <v>590</v>
      </c>
      <c r="B37" s="313"/>
      <c r="C37" s="313"/>
      <c r="D37" s="313"/>
      <c r="E37" s="313"/>
      <c r="F37" s="313"/>
      <c r="G37" s="313"/>
      <c r="H37" s="313"/>
      <c r="I37" s="313"/>
      <c r="J37" s="313"/>
      <c r="M37" s="137"/>
      <c r="N37" s="137"/>
      <c r="O37" s="137"/>
      <c r="P37" s="137"/>
    </row>
    <row r="38" spans="1:16" s="132" customFormat="1" ht="5.0999999999999996" customHeight="1" x14ac:dyDescent="0.2">
      <c r="B38" s="138"/>
      <c r="C38" s="138"/>
      <c r="D38" s="138"/>
      <c r="E38" s="138"/>
    </row>
    <row r="39" spans="1:16" s="132" customFormat="1" x14ac:dyDescent="0.2">
      <c r="B39" s="140" t="s">
        <v>591</v>
      </c>
    </row>
    <row r="40" spans="1:16" s="132" customFormat="1" x14ac:dyDescent="0.2"/>
    <row r="41" spans="1:16" s="132" customFormat="1" ht="15" customHeight="1" x14ac:dyDescent="0.2">
      <c r="A41" s="132" t="s">
        <v>592</v>
      </c>
      <c r="B41" s="317"/>
      <c r="C41" s="317"/>
      <c r="D41" s="317"/>
      <c r="E41" s="317"/>
    </row>
    <row r="42" spans="1:16" s="132" customFormat="1" x14ac:dyDescent="0.2"/>
    <row r="43" spans="1:16" s="132" customFormat="1" x14ac:dyDescent="0.2"/>
    <row r="44" spans="1:16" s="132" customFormat="1" x14ac:dyDescent="0.2"/>
    <row r="45" spans="1:16" s="139" customFormat="1" ht="15" customHeight="1" x14ac:dyDescent="0.25">
      <c r="C45" s="318" t="s">
        <v>594</v>
      </c>
      <c r="D45" s="319"/>
      <c r="E45" s="319"/>
      <c r="F45" s="320"/>
      <c r="G45" s="318" t="s">
        <v>595</v>
      </c>
      <c r="H45" s="319"/>
      <c r="I45" s="319"/>
      <c r="J45" s="320"/>
    </row>
    <row r="46" spans="1:16" s="132" customFormat="1" ht="27.95" customHeight="1" x14ac:dyDescent="0.2">
      <c r="C46" s="321"/>
      <c r="D46" s="322"/>
      <c r="E46" s="322"/>
      <c r="F46" s="323"/>
      <c r="G46" s="327"/>
      <c r="H46" s="328"/>
      <c r="I46" s="328"/>
      <c r="J46" s="329"/>
    </row>
    <row r="47" spans="1:16" s="132" customFormat="1" ht="27.95" customHeight="1" x14ac:dyDescent="0.2">
      <c r="C47" s="321"/>
      <c r="D47" s="322"/>
      <c r="E47" s="322"/>
      <c r="F47" s="323"/>
      <c r="G47" s="327"/>
      <c r="H47" s="328"/>
      <c r="I47" s="328"/>
      <c r="J47" s="329"/>
    </row>
    <row r="48" spans="1:16" s="132" customFormat="1" ht="27.95" customHeight="1" x14ac:dyDescent="0.2">
      <c r="C48" s="324"/>
      <c r="D48" s="325"/>
      <c r="E48" s="325"/>
      <c r="F48" s="326"/>
      <c r="G48" s="330"/>
      <c r="H48" s="331"/>
      <c r="I48" s="331"/>
      <c r="J48" s="332"/>
    </row>
    <row r="49" spans="1:12" s="132" customFormat="1" x14ac:dyDescent="0.2"/>
    <row r="50" spans="1:12" s="132" customFormat="1" x14ac:dyDescent="0.2"/>
    <row r="51" spans="1:12" s="132" customFormat="1" ht="12.75" customHeight="1" x14ac:dyDescent="0.2">
      <c r="A51" s="316" t="s">
        <v>593</v>
      </c>
      <c r="B51" s="316"/>
      <c r="C51" s="316"/>
      <c r="D51" s="316"/>
      <c r="E51" s="316"/>
      <c r="F51" s="316"/>
      <c r="G51" s="316"/>
      <c r="H51" s="316"/>
      <c r="I51" s="316"/>
      <c r="J51" s="316"/>
      <c r="K51" s="316"/>
      <c r="L51" s="316"/>
    </row>
    <row r="52" spans="1:12" s="132" customFormat="1" x14ac:dyDescent="0.2">
      <c r="A52" s="316"/>
      <c r="B52" s="316"/>
      <c r="C52" s="316"/>
      <c r="D52" s="316"/>
      <c r="E52" s="316"/>
      <c r="F52" s="316"/>
      <c r="G52" s="316"/>
      <c r="H52" s="316"/>
      <c r="I52" s="316"/>
      <c r="J52" s="316"/>
      <c r="K52" s="316"/>
      <c r="L52" s="316"/>
    </row>
    <row r="53" spans="1:12" s="132" customFormat="1" x14ac:dyDescent="0.2">
      <c r="A53" s="316"/>
      <c r="B53" s="316"/>
      <c r="C53" s="316"/>
      <c r="D53" s="316"/>
      <c r="E53" s="316"/>
      <c r="F53" s="316"/>
      <c r="G53" s="316"/>
      <c r="H53" s="316"/>
      <c r="I53" s="316"/>
      <c r="J53" s="316"/>
      <c r="K53" s="316"/>
      <c r="L53" s="316"/>
    </row>
    <row r="54" spans="1:12" s="132" customFormat="1" x14ac:dyDescent="0.2">
      <c r="A54" s="316"/>
      <c r="B54" s="316"/>
      <c r="C54" s="316"/>
      <c r="D54" s="316"/>
      <c r="E54" s="316"/>
      <c r="F54" s="316"/>
      <c r="G54" s="316"/>
      <c r="H54" s="316"/>
      <c r="I54" s="316"/>
      <c r="J54" s="316"/>
      <c r="K54" s="316"/>
      <c r="L54" s="316"/>
    </row>
    <row r="55" spans="1:12" s="132" customFormat="1" x14ac:dyDescent="0.2"/>
    <row r="56" spans="1:12" s="132" customFormat="1" hidden="1" x14ac:dyDescent="0.2"/>
    <row r="57" spans="1:12" hidden="1" x14ac:dyDescent="0.2"/>
    <row r="58" spans="1:12" hidden="1" x14ac:dyDescent="0.2"/>
    <row r="59" spans="1:12" hidden="1" x14ac:dyDescent="0.2"/>
    <row r="60" spans="1:12" ht="12.75" customHeight="1" x14ac:dyDescent="0.2"/>
  </sheetData>
  <sheetProtection password="CCAA" sheet="1" objects="1" scenarios="1" selectLockedCells="1"/>
  <mergeCells count="14">
    <mergeCell ref="A51:L54"/>
    <mergeCell ref="D35:J35"/>
    <mergeCell ref="B37:J37"/>
    <mergeCell ref="B41:E41"/>
    <mergeCell ref="C45:F45"/>
    <mergeCell ref="G45:J45"/>
    <mergeCell ref="C46:F48"/>
    <mergeCell ref="G46:J48"/>
    <mergeCell ref="F32:H32"/>
    <mergeCell ref="A13:L14"/>
    <mergeCell ref="C19:J19"/>
    <mergeCell ref="D21:J21"/>
    <mergeCell ref="E23:J23"/>
    <mergeCell ref="B25:J25"/>
  </mergeCells>
  <hyperlinks>
    <hyperlink ref="A7" r:id="rId1"/>
  </hyperlinks>
  <printOptions horizontalCentered="1"/>
  <pageMargins left="0.35433070866141736" right="0.15748031496062992" top="0.15748031496062992" bottom="0.15748031496062992" header="0.23622047244094491" footer="0.23622047244094491"/>
  <pageSetup paperSize="9" orientation="portrait" r:id="rId2"/>
  <headerFooter alignWithMargins="0">
    <oddFooter>&amp;L&amp;8&amp;A - Annexe 1/I
MAJ le 29/04/16&amp;C&amp;8Attention, seule la version écran est à jour&amp;R&amp;8&amp;P/&amp;N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pageSetUpPr fitToPage="1"/>
  </sheetPr>
  <dimension ref="A1:O47"/>
  <sheetViews>
    <sheetView showGridLines="0" zoomScaleNormal="100" workbookViewId="0">
      <selection activeCell="H24" sqref="H24"/>
    </sheetView>
  </sheetViews>
  <sheetFormatPr baseColWidth="10" defaultRowHeight="20.100000000000001" customHeight="1" x14ac:dyDescent="0.25"/>
  <cols>
    <col min="1" max="1" width="3.7109375" style="35" customWidth="1"/>
    <col min="2" max="2" width="19.28515625" style="34" customWidth="1"/>
    <col min="3" max="5" width="15.7109375" style="35" customWidth="1"/>
    <col min="6" max="6" width="10.7109375" style="35" customWidth="1"/>
    <col min="7" max="7" width="11.5703125" style="35" customWidth="1"/>
    <col min="8" max="14" width="10.7109375" style="35" customWidth="1"/>
    <col min="15" max="15" width="3.7109375" style="35" customWidth="1"/>
    <col min="16" max="16384" width="11.42578125" style="35"/>
  </cols>
  <sheetData>
    <row r="1" spans="1:15" s="74" customFormat="1" ht="11.25" x14ac:dyDescent="0.25">
      <c r="B1" s="38" t="s">
        <v>111</v>
      </c>
      <c r="C1" s="36"/>
    </row>
    <row r="2" spans="1:15" s="74" customFormat="1" ht="23.25" customHeight="1" x14ac:dyDescent="0.25">
      <c r="B2" s="37"/>
      <c r="C2" s="75"/>
      <c r="D2" s="76"/>
      <c r="E2" s="76"/>
      <c r="F2" s="76"/>
    </row>
    <row r="3" spans="1:15" ht="20.100000000000001" customHeight="1" x14ac:dyDescent="0.25">
      <c r="B3" s="37"/>
      <c r="C3" s="333" t="s">
        <v>521</v>
      </c>
      <c r="D3" s="333"/>
      <c r="E3" s="333"/>
      <c r="F3" s="333"/>
      <c r="G3" s="98"/>
    </row>
    <row r="4" spans="1:15" ht="20.100000000000001" customHeight="1" x14ac:dyDescent="0.25">
      <c r="B4" s="101" t="s">
        <v>112</v>
      </c>
      <c r="C4" s="105">
        <v>0.8</v>
      </c>
      <c r="D4" s="106">
        <v>0.5</v>
      </c>
      <c r="E4" s="106">
        <v>0.2</v>
      </c>
      <c r="F4" s="107">
        <v>0</v>
      </c>
    </row>
    <row r="5" spans="1:15" ht="15.95" customHeight="1" x14ac:dyDescent="0.25">
      <c r="B5" s="102">
        <v>29.49</v>
      </c>
      <c r="C5" s="103">
        <v>1.3</v>
      </c>
      <c r="D5" s="104">
        <v>1.3</v>
      </c>
      <c r="E5" s="104">
        <v>1.3</v>
      </c>
      <c r="F5" s="108">
        <v>1.3</v>
      </c>
    </row>
    <row r="6" spans="1:15" ht="15.95" customHeight="1" x14ac:dyDescent="0.25">
      <c r="B6" s="102">
        <v>89.49</v>
      </c>
      <c r="C6" s="40">
        <v>1.3</v>
      </c>
      <c r="D6" s="41">
        <v>1.1499999999999999</v>
      </c>
      <c r="E6" s="41">
        <v>1.1499999999999999</v>
      </c>
      <c r="F6" s="109">
        <v>1.1499999999999999</v>
      </c>
    </row>
    <row r="7" spans="1:15" ht="15.95" customHeight="1" x14ac:dyDescent="0.25">
      <c r="B7" s="102">
        <v>169.49</v>
      </c>
      <c r="C7" s="40">
        <v>1.3</v>
      </c>
      <c r="D7" s="41">
        <v>1.1499999999999999</v>
      </c>
      <c r="E7" s="41">
        <v>1</v>
      </c>
      <c r="F7" s="109">
        <v>1</v>
      </c>
    </row>
    <row r="8" spans="1:15" ht="15.95" customHeight="1" x14ac:dyDescent="0.25">
      <c r="B8" s="102">
        <v>399.49</v>
      </c>
      <c r="C8" s="40">
        <v>1.3</v>
      </c>
      <c r="D8" s="41">
        <v>1.1499999999999999</v>
      </c>
      <c r="E8" s="41">
        <v>1</v>
      </c>
      <c r="F8" s="109">
        <v>0.85</v>
      </c>
    </row>
    <row r="9" spans="1:15" ht="15.95" customHeight="1" x14ac:dyDescent="0.25">
      <c r="B9" s="102">
        <v>400</v>
      </c>
      <c r="C9" s="110">
        <v>1.3</v>
      </c>
      <c r="D9" s="111">
        <v>1.1499999999999999</v>
      </c>
      <c r="E9" s="111">
        <v>1</v>
      </c>
      <c r="F9" s="112">
        <v>0.7</v>
      </c>
    </row>
    <row r="10" spans="1:15" ht="9.9499999999999993" customHeight="1" x14ac:dyDescent="0.25"/>
    <row r="11" spans="1:15" s="77" customFormat="1" ht="20.100000000000001" customHeight="1" x14ac:dyDescent="0.25">
      <c r="A11" s="35"/>
      <c r="B11" s="73"/>
      <c r="C11" s="334" t="s">
        <v>518</v>
      </c>
      <c r="D11" s="335"/>
      <c r="E11" s="335"/>
      <c r="F11" s="336"/>
      <c r="G11" s="334" t="s">
        <v>519</v>
      </c>
      <c r="H11" s="335"/>
      <c r="I11" s="335"/>
      <c r="J11" s="336"/>
      <c r="K11" s="334" t="s">
        <v>520</v>
      </c>
      <c r="L11" s="335"/>
      <c r="M11" s="335"/>
      <c r="N11" s="336"/>
      <c r="O11" s="35"/>
    </row>
    <row r="12" spans="1:15" s="78" customFormat="1" ht="15.95" customHeight="1" x14ac:dyDescent="0.25">
      <c r="A12" s="35"/>
      <c r="B12" s="113" t="s">
        <v>536</v>
      </c>
      <c r="C12" s="114">
        <v>50</v>
      </c>
      <c r="D12" s="115">
        <v>150</v>
      </c>
      <c r="E12" s="115">
        <v>250</v>
      </c>
      <c r="F12" s="116" t="s">
        <v>114</v>
      </c>
      <c r="G12" s="114">
        <v>50</v>
      </c>
      <c r="H12" s="115">
        <v>150</v>
      </c>
      <c r="I12" s="115">
        <v>250</v>
      </c>
      <c r="J12" s="116" t="s">
        <v>114</v>
      </c>
      <c r="K12" s="114">
        <v>50</v>
      </c>
      <c r="L12" s="115">
        <v>150</v>
      </c>
      <c r="M12" s="115">
        <v>250</v>
      </c>
      <c r="N12" s="116" t="s">
        <v>114</v>
      </c>
      <c r="O12" s="35"/>
    </row>
    <row r="13" spans="1:15" s="34" customFormat="1" ht="15.95" customHeight="1" x14ac:dyDescent="0.25">
      <c r="A13" s="35"/>
      <c r="B13" s="117" t="s">
        <v>115</v>
      </c>
      <c r="C13" s="61" t="str">
        <f>"1-"&amp;C12</f>
        <v>1-50</v>
      </c>
      <c r="D13" s="62" t="str">
        <f>"1-"&amp;D12</f>
        <v>1-150</v>
      </c>
      <c r="E13" s="62" t="str">
        <f>"1-"&amp;E12</f>
        <v>1-250</v>
      </c>
      <c r="F13" s="63" t="str">
        <f>"1-"&amp;F12</f>
        <v>1-&gt;=250</v>
      </c>
      <c r="G13" s="61" t="str">
        <f>"2-"&amp;G12</f>
        <v>2-50</v>
      </c>
      <c r="H13" s="62" t="str">
        <f>"2-"&amp;H12</f>
        <v>2-150</v>
      </c>
      <c r="I13" s="62" t="str">
        <f>"2-"&amp;I12</f>
        <v>2-250</v>
      </c>
      <c r="J13" s="63" t="str">
        <f>"2-"&amp;J12</f>
        <v>2-&gt;=250</v>
      </c>
      <c r="K13" s="61" t="str">
        <f>"3-"&amp;K12</f>
        <v>3-50</v>
      </c>
      <c r="L13" s="62" t="str">
        <f>"3-"&amp;L12</f>
        <v>3-150</v>
      </c>
      <c r="M13" s="62" t="str">
        <f>"3-"&amp;M12</f>
        <v>3-250</v>
      </c>
      <c r="N13" s="63" t="str">
        <f>"3-"&amp;N12</f>
        <v>3-&gt;=250</v>
      </c>
      <c r="O13" s="35"/>
    </row>
    <row r="14" spans="1:15" ht="15.95" customHeight="1" x14ac:dyDescent="0.25">
      <c r="B14" s="71">
        <v>2500</v>
      </c>
      <c r="C14" s="42">
        <v>0.1</v>
      </c>
      <c r="D14" s="43">
        <v>0.12</v>
      </c>
      <c r="E14" s="43">
        <v>0.14000000000000001</v>
      </c>
      <c r="F14" s="44">
        <v>0.16</v>
      </c>
      <c r="G14" s="48">
        <v>7.0000000000000007E-2</v>
      </c>
      <c r="H14" s="49">
        <v>0.09</v>
      </c>
      <c r="I14" s="43">
        <v>0.11</v>
      </c>
      <c r="J14" s="44">
        <v>0.13</v>
      </c>
      <c r="K14" s="42">
        <v>0.04</v>
      </c>
      <c r="L14" s="49">
        <v>0.06</v>
      </c>
      <c r="M14" s="43">
        <v>0.08</v>
      </c>
      <c r="N14" s="44">
        <v>0.1</v>
      </c>
    </row>
    <row r="15" spans="1:15" ht="15.95" customHeight="1" x14ac:dyDescent="0.25">
      <c r="B15" s="71">
        <v>10000</v>
      </c>
      <c r="C15" s="42">
        <v>0.15</v>
      </c>
      <c r="D15" s="43">
        <v>0.17</v>
      </c>
      <c r="E15" s="43">
        <v>0.19</v>
      </c>
      <c r="F15" s="44">
        <v>0.21000000000000002</v>
      </c>
      <c r="G15" s="42">
        <v>0.12</v>
      </c>
      <c r="H15" s="49">
        <v>0.14000000000000001</v>
      </c>
      <c r="I15" s="43">
        <v>0.16</v>
      </c>
      <c r="J15" s="44">
        <v>0.18000000000000002</v>
      </c>
      <c r="K15" s="42">
        <v>0.09</v>
      </c>
      <c r="L15" s="49">
        <v>0.11</v>
      </c>
      <c r="M15" s="43">
        <v>0.13</v>
      </c>
      <c r="N15" s="44">
        <v>0.15000000000000002</v>
      </c>
    </row>
    <row r="16" spans="1:15" ht="15.95" customHeight="1" x14ac:dyDescent="0.25">
      <c r="B16" s="71">
        <v>20000</v>
      </c>
      <c r="C16" s="42">
        <v>0.2</v>
      </c>
      <c r="D16" s="43">
        <v>0.22</v>
      </c>
      <c r="E16" s="43">
        <v>0.24</v>
      </c>
      <c r="F16" s="44">
        <v>0.26</v>
      </c>
      <c r="G16" s="42">
        <v>0.17</v>
      </c>
      <c r="H16" s="49">
        <v>0.19</v>
      </c>
      <c r="I16" s="43">
        <v>0.21</v>
      </c>
      <c r="J16" s="44">
        <v>0.23</v>
      </c>
      <c r="K16" s="42">
        <v>0.14000000000000001</v>
      </c>
      <c r="L16" s="49">
        <v>0.16</v>
      </c>
      <c r="M16" s="43">
        <v>0.18</v>
      </c>
      <c r="N16" s="44">
        <v>0.2</v>
      </c>
    </row>
    <row r="17" spans="2:14" ht="15.95" customHeight="1" x14ac:dyDescent="0.25">
      <c r="B17" s="71">
        <v>50000</v>
      </c>
      <c r="C17" s="42">
        <v>0.27</v>
      </c>
      <c r="D17" s="43">
        <v>0.29000000000000004</v>
      </c>
      <c r="E17" s="43">
        <v>0.31000000000000005</v>
      </c>
      <c r="F17" s="44">
        <v>0.33000000000000007</v>
      </c>
      <c r="G17" s="42">
        <v>0.24000000000000002</v>
      </c>
      <c r="H17" s="49">
        <v>0.26</v>
      </c>
      <c r="I17" s="43">
        <v>0.28000000000000003</v>
      </c>
      <c r="J17" s="44">
        <v>0.30000000000000004</v>
      </c>
      <c r="K17" s="42">
        <v>0.21000000000000002</v>
      </c>
      <c r="L17" s="49">
        <v>0.23</v>
      </c>
      <c r="M17" s="43">
        <v>0.25</v>
      </c>
      <c r="N17" s="44">
        <v>0.27</v>
      </c>
    </row>
    <row r="18" spans="2:14" ht="15.95" customHeight="1" x14ac:dyDescent="0.25">
      <c r="B18" s="71">
        <v>80000</v>
      </c>
      <c r="C18" s="42">
        <v>0.34000000000000008</v>
      </c>
      <c r="D18" s="43">
        <v>0.3600000000000001</v>
      </c>
      <c r="E18" s="43">
        <v>0.38</v>
      </c>
      <c r="F18" s="44">
        <v>0.4</v>
      </c>
      <c r="G18" s="42">
        <v>0.31000000000000005</v>
      </c>
      <c r="H18" s="49">
        <v>0.33000000000000007</v>
      </c>
      <c r="I18" s="43">
        <v>0.35</v>
      </c>
      <c r="J18" s="44">
        <v>0.37</v>
      </c>
      <c r="K18" s="42">
        <v>0.28000000000000003</v>
      </c>
      <c r="L18" s="49">
        <v>0.30000000000000004</v>
      </c>
      <c r="M18" s="43">
        <v>0.32</v>
      </c>
      <c r="N18" s="44">
        <v>0.34</v>
      </c>
    </row>
    <row r="19" spans="2:14" ht="15.95" customHeight="1" x14ac:dyDescent="0.25">
      <c r="B19" s="72">
        <v>80001</v>
      </c>
      <c r="C19" s="45">
        <v>0.41000000000000003</v>
      </c>
      <c r="D19" s="46">
        <v>0.43000000000000005</v>
      </c>
      <c r="E19" s="46">
        <v>0.45000000000000007</v>
      </c>
      <c r="F19" s="47">
        <v>0.47000000000000008</v>
      </c>
      <c r="G19" s="45">
        <v>0.38</v>
      </c>
      <c r="H19" s="50">
        <v>0.4</v>
      </c>
      <c r="I19" s="46">
        <v>0.42000000000000004</v>
      </c>
      <c r="J19" s="47">
        <v>0.44000000000000006</v>
      </c>
      <c r="K19" s="45">
        <v>0.35000000000000003</v>
      </c>
      <c r="L19" s="50">
        <v>0.37000000000000005</v>
      </c>
      <c r="M19" s="46">
        <v>0.39</v>
      </c>
      <c r="N19" s="47">
        <v>0.41000000000000003</v>
      </c>
    </row>
    <row r="20" spans="2:14" ht="9.9499999999999993" customHeight="1" x14ac:dyDescent="0.25"/>
    <row r="21" spans="2:14" ht="9.9499999999999993" customHeight="1" thickBot="1" x14ac:dyDescent="0.3">
      <c r="B21" s="51"/>
      <c r="C21" s="52" t="s">
        <v>117</v>
      </c>
      <c r="D21" s="52" t="s">
        <v>118</v>
      </c>
      <c r="E21" s="52" t="s">
        <v>119</v>
      </c>
    </row>
    <row r="22" spans="2:14" ht="20.100000000000001" customHeight="1" thickTop="1" thickBot="1" x14ac:dyDescent="0.3">
      <c r="B22" s="51" t="s">
        <v>116</v>
      </c>
      <c r="C22" s="118">
        <v>1</v>
      </c>
      <c r="D22" s="118">
        <v>2</v>
      </c>
      <c r="E22" s="118">
        <v>3</v>
      </c>
      <c r="G22" s="58" t="s">
        <v>522</v>
      </c>
      <c r="H22" s="59">
        <v>0.5</v>
      </c>
    </row>
    <row r="23" spans="2:14" ht="20.100000000000001" customHeight="1" thickTop="1" thickBot="1" x14ac:dyDescent="0.3">
      <c r="B23" s="39" t="s">
        <v>107</v>
      </c>
      <c r="C23" s="54">
        <v>0</v>
      </c>
      <c r="D23" s="55">
        <v>1.4999999999999999E-2</v>
      </c>
      <c r="E23" s="86">
        <v>0.03</v>
      </c>
      <c r="G23" s="58" t="s">
        <v>523</v>
      </c>
      <c r="H23" s="59">
        <v>0</v>
      </c>
    </row>
    <row r="24" spans="2:14" ht="20.100000000000001" customHeight="1" thickTop="1" thickBot="1" x14ac:dyDescent="0.3">
      <c r="B24" s="53" t="s">
        <v>108</v>
      </c>
      <c r="C24" s="56">
        <v>0</v>
      </c>
      <c r="D24" s="57">
        <v>1.4999999999999999E-2</v>
      </c>
      <c r="E24" s="87">
        <v>0.03</v>
      </c>
      <c r="G24" s="58" t="s">
        <v>524</v>
      </c>
      <c r="H24" s="59">
        <v>0.1</v>
      </c>
    </row>
    <row r="25" spans="2:14" ht="9.9499999999999993" customHeight="1" thickTop="1" x14ac:dyDescent="0.25">
      <c r="B25" s="35"/>
    </row>
    <row r="26" spans="2:14" ht="20.100000000000001" customHeight="1" x14ac:dyDescent="0.25">
      <c r="B26" s="35"/>
      <c r="C26" s="337" t="s">
        <v>537</v>
      </c>
      <c r="D26" s="338"/>
      <c r="E26" s="339"/>
    </row>
    <row r="27" spans="2:14" ht="22.5" x14ac:dyDescent="0.25">
      <c r="B27" s="67" t="s">
        <v>113</v>
      </c>
      <c r="C27" s="65" t="s">
        <v>120</v>
      </c>
      <c r="D27" s="60" t="s">
        <v>121</v>
      </c>
      <c r="E27" s="60" t="s">
        <v>122</v>
      </c>
    </row>
    <row r="28" spans="2:14" ht="15.95" customHeight="1" thickBot="1" x14ac:dyDescent="0.3">
      <c r="B28" s="68" t="s">
        <v>115</v>
      </c>
      <c r="C28" s="66" t="str">
        <f>"1-"&amp;"DRV"</f>
        <v>1-DRV</v>
      </c>
      <c r="D28" s="64" t="str">
        <f>"2-"&amp;"DRV"</f>
        <v>2-DRV</v>
      </c>
      <c r="E28" s="64" t="str">
        <f>"3-"&amp;"DRV"</f>
        <v>3-DRV</v>
      </c>
      <c r="F28" s="79"/>
    </row>
    <row r="29" spans="2:14" ht="15.95" customHeight="1" x14ac:dyDescent="0.25">
      <c r="B29" s="69">
        <v>2500</v>
      </c>
      <c r="C29" s="80">
        <f>$F$15+$E$23+$E$24</f>
        <v>0.27</v>
      </c>
      <c r="D29" s="81">
        <f>$J$15+$E$23+$E$24</f>
        <v>0.24000000000000002</v>
      </c>
      <c r="E29" s="82">
        <f>$N$15+$E$23+$E$24</f>
        <v>0.21000000000000002</v>
      </c>
    </row>
    <row r="30" spans="2:14" ht="15.95" customHeight="1" thickBot="1" x14ac:dyDescent="0.3">
      <c r="B30" s="70">
        <v>10000</v>
      </c>
      <c r="C30" s="83">
        <f>$F$15+$E$23+$E$24</f>
        <v>0.27</v>
      </c>
      <c r="D30" s="84">
        <f>$J$15+$E$23+$E$24</f>
        <v>0.24000000000000002</v>
      </c>
      <c r="E30" s="85">
        <f>$N$15+$E$23+$E$24</f>
        <v>0.21000000000000002</v>
      </c>
    </row>
    <row r="31" spans="2:14" ht="9.9499999999999993" customHeight="1" x14ac:dyDescent="0.25">
      <c r="B31" s="35"/>
    </row>
    <row r="32" spans="2:14" ht="20.100000000000001" customHeight="1" x14ac:dyDescent="0.25">
      <c r="B32" s="35"/>
    </row>
    <row r="33" spans="2:2" ht="20.100000000000001" customHeight="1" x14ac:dyDescent="0.25">
      <c r="B33" s="35"/>
    </row>
    <row r="34" spans="2:2" s="34" customFormat="1" ht="20.100000000000001" customHeight="1" x14ac:dyDescent="0.25"/>
    <row r="35" spans="2:2" ht="20.100000000000001" customHeight="1" x14ac:dyDescent="0.25">
      <c r="B35" s="35"/>
    </row>
    <row r="36" spans="2:2" ht="20.100000000000001" customHeight="1" x14ac:dyDescent="0.25">
      <c r="B36" s="35"/>
    </row>
    <row r="37" spans="2:2" ht="20.100000000000001" customHeight="1" x14ac:dyDescent="0.25">
      <c r="B37" s="35"/>
    </row>
    <row r="38" spans="2:2" ht="20.100000000000001" customHeight="1" x14ac:dyDescent="0.25">
      <c r="B38" s="35"/>
    </row>
    <row r="39" spans="2:2" ht="20.100000000000001" customHeight="1" x14ac:dyDescent="0.25">
      <c r="B39" s="35"/>
    </row>
    <row r="40" spans="2:2" ht="20.100000000000001" customHeight="1" x14ac:dyDescent="0.25">
      <c r="B40" s="35"/>
    </row>
    <row r="41" spans="2:2" ht="20.100000000000001" customHeight="1" x14ac:dyDescent="0.25">
      <c r="B41" s="35"/>
    </row>
    <row r="42" spans="2:2" ht="20.100000000000001" customHeight="1" x14ac:dyDescent="0.25">
      <c r="B42" s="35"/>
    </row>
    <row r="43" spans="2:2" s="78" customFormat="1" ht="20.100000000000001" customHeight="1" x14ac:dyDescent="0.25"/>
    <row r="44" spans="2:2" ht="20.100000000000001" customHeight="1" x14ac:dyDescent="0.25">
      <c r="B44" s="35"/>
    </row>
    <row r="45" spans="2:2" ht="20.100000000000001" customHeight="1" x14ac:dyDescent="0.25">
      <c r="B45" s="35"/>
    </row>
    <row r="46" spans="2:2" ht="20.100000000000001" customHeight="1" x14ac:dyDescent="0.25">
      <c r="B46" s="35"/>
    </row>
    <row r="47" spans="2:2" ht="20.100000000000001" customHeight="1" x14ac:dyDescent="0.25">
      <c r="B47" s="35"/>
    </row>
  </sheetData>
  <mergeCells count="5">
    <mergeCell ref="C3:F3"/>
    <mergeCell ref="C11:F11"/>
    <mergeCell ref="G11:J11"/>
    <mergeCell ref="K11:N11"/>
    <mergeCell ref="C26:E26"/>
  </mergeCells>
  <printOptions horizontalCentered="1" verticalCentered="1"/>
  <pageMargins left="0.15748031496062992" right="0.15748031496062992" top="0.15748031496062992" bottom="0.15748031496062992" header="0.31496062992125984" footer="0.15748031496062992"/>
  <pageSetup paperSize="9" scale="84" orientation="landscape" r:id="rId1"/>
  <headerFooter>
    <oddHeader>&amp;C&amp;"Arial,Gras"&amp;14FICHIER : &amp;F   -   ONGLET : &amp;A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/>
  <dimension ref="A1:AJ56"/>
  <sheetViews>
    <sheetView showGridLines="0" workbookViewId="0">
      <pane xSplit="2" ySplit="1" topLeftCell="E2" activePane="bottomRight" state="frozen"/>
      <selection activeCell="F31" sqref="F31"/>
      <selection pane="topRight" activeCell="F31" sqref="F31"/>
      <selection pane="bottomLeft" activeCell="F31" sqref="F31"/>
      <selection pane="bottomRight" activeCell="K25" sqref="K25"/>
    </sheetView>
  </sheetViews>
  <sheetFormatPr baseColWidth="10" defaultRowHeight="11.25" x14ac:dyDescent="0.2"/>
  <cols>
    <col min="1" max="1" width="11.42578125" style="10" bestFit="1" customWidth="1"/>
    <col min="2" max="2" width="34.140625" style="10" bestFit="1" customWidth="1"/>
    <col min="3" max="3" width="31.28515625" style="10" bestFit="1" customWidth="1"/>
    <col min="4" max="4" width="33.28515625" style="10" bestFit="1" customWidth="1"/>
    <col min="5" max="5" width="31.85546875" style="10" bestFit="1" customWidth="1"/>
    <col min="6" max="6" width="12.7109375" style="10" bestFit="1" customWidth="1"/>
    <col min="7" max="7" width="13.140625" style="10" bestFit="1" customWidth="1"/>
    <col min="8" max="8" width="22.5703125" style="10" bestFit="1" customWidth="1"/>
    <col min="9" max="9" width="2.28515625" style="10" customWidth="1"/>
    <col min="10" max="10" width="11.42578125" style="10"/>
    <col min="11" max="11" width="4" style="10" customWidth="1"/>
    <col min="12" max="12" width="11.42578125" style="10"/>
    <col min="13" max="13" width="1.28515625" style="10" customWidth="1"/>
    <col min="14" max="14" width="15.85546875" style="10" bestFit="1" customWidth="1"/>
    <col min="15" max="15" width="2.140625" style="10" customWidth="1"/>
    <col min="16" max="16" width="11.42578125" style="10" customWidth="1"/>
    <col min="17" max="17" width="1.5703125" style="10" customWidth="1"/>
    <col min="18" max="18" width="11.42578125" style="10"/>
    <col min="19" max="19" width="1.7109375" style="10" customWidth="1"/>
    <col min="20" max="20" width="11.42578125" style="10"/>
    <col min="21" max="21" width="19.42578125" style="10" bestFit="1" customWidth="1"/>
    <col min="22" max="22" width="18.5703125" style="10" bestFit="1" customWidth="1"/>
    <col min="23" max="23" width="2.42578125" style="10" customWidth="1"/>
    <col min="24" max="24" width="8" style="10" bestFit="1" customWidth="1"/>
    <col min="25" max="25" width="29.28515625" style="10" bestFit="1" customWidth="1"/>
    <col min="26" max="26" width="11.42578125" style="10"/>
    <col min="27" max="27" width="14.140625" style="10" bestFit="1" customWidth="1"/>
    <col min="28" max="28" width="18" style="10" bestFit="1" customWidth="1"/>
    <col min="29" max="29" width="1.7109375" style="10" customWidth="1"/>
    <col min="30" max="30" width="37.5703125" style="10" bestFit="1" customWidth="1"/>
    <col min="31" max="31" width="7.28515625" style="10" customWidth="1"/>
    <col min="32" max="32" width="1" style="10" customWidth="1"/>
    <col min="33" max="16384" width="11.42578125" style="10"/>
  </cols>
  <sheetData>
    <row r="1" spans="1:36" x14ac:dyDescent="0.2">
      <c r="A1" s="90" t="s">
        <v>490</v>
      </c>
      <c r="B1" s="90" t="s">
        <v>491</v>
      </c>
      <c r="C1" s="90" t="s">
        <v>492</v>
      </c>
      <c r="D1" s="90" t="s">
        <v>493</v>
      </c>
      <c r="E1" s="90" t="s">
        <v>494</v>
      </c>
      <c r="F1" s="91" t="s">
        <v>123</v>
      </c>
      <c r="G1" s="91" t="s">
        <v>124</v>
      </c>
      <c r="H1" s="91" t="s">
        <v>125</v>
      </c>
      <c r="I1" s="92"/>
      <c r="J1" s="91" t="s">
        <v>498</v>
      </c>
      <c r="K1" s="92" t="s">
        <v>610</v>
      </c>
      <c r="L1" s="92" t="s">
        <v>499</v>
      </c>
      <c r="M1" s="92"/>
      <c r="N1" s="92" t="s">
        <v>500</v>
      </c>
      <c r="O1" s="92"/>
      <c r="P1" s="92" t="s">
        <v>505</v>
      </c>
      <c r="Q1" s="92"/>
      <c r="R1" s="92" t="s">
        <v>509</v>
      </c>
      <c r="S1" s="92"/>
      <c r="T1" s="92" t="s">
        <v>513</v>
      </c>
      <c r="U1" s="92" t="s">
        <v>600</v>
      </c>
      <c r="V1" s="92" t="s">
        <v>605</v>
      </c>
      <c r="W1" s="207" t="s">
        <v>596</v>
      </c>
      <c r="X1" s="92" t="s">
        <v>608</v>
      </c>
      <c r="Y1" s="92" t="s">
        <v>504</v>
      </c>
      <c r="Z1" s="93" t="s">
        <v>527</v>
      </c>
      <c r="AA1" s="94" t="s">
        <v>528</v>
      </c>
      <c r="AB1" s="95" t="s">
        <v>529</v>
      </c>
      <c r="AC1" s="95"/>
      <c r="AD1" s="97" t="s">
        <v>532</v>
      </c>
      <c r="AE1" s="95" t="s">
        <v>525</v>
      </c>
      <c r="AF1" s="95"/>
      <c r="AG1" s="100" t="s">
        <v>526</v>
      </c>
      <c r="AH1" s="95"/>
      <c r="AI1" s="95"/>
      <c r="AJ1" s="95"/>
    </row>
    <row r="2" spans="1:36" x14ac:dyDescent="0.2">
      <c r="A2" s="11" t="s">
        <v>69</v>
      </c>
      <c r="B2" s="12"/>
      <c r="C2" s="12"/>
      <c r="D2" s="12"/>
      <c r="E2" s="12"/>
      <c r="F2" s="13"/>
      <c r="G2" s="14"/>
      <c r="H2" s="14"/>
      <c r="J2" s="10" t="s">
        <v>76</v>
      </c>
      <c r="K2" s="10">
        <v>1</v>
      </c>
      <c r="L2" s="10">
        <v>2010</v>
      </c>
      <c r="N2" s="10" t="s">
        <v>501</v>
      </c>
      <c r="P2" s="10" t="s">
        <v>506</v>
      </c>
      <c r="R2" s="10" t="s">
        <v>510</v>
      </c>
      <c r="T2" s="10" t="s">
        <v>514</v>
      </c>
      <c r="U2" s="10" t="s">
        <v>601</v>
      </c>
      <c r="V2" s="10" t="s">
        <v>606</v>
      </c>
      <c r="W2" s="208">
        <v>1</v>
      </c>
      <c r="X2" s="10" t="s">
        <v>117</v>
      </c>
      <c r="Y2" s="10" t="s">
        <v>74</v>
      </c>
      <c r="AB2" s="96"/>
      <c r="AD2" s="96"/>
      <c r="AE2" s="10" t="s">
        <v>618</v>
      </c>
      <c r="AG2" s="10">
        <v>2006</v>
      </c>
    </row>
    <row r="3" spans="1:36" x14ac:dyDescent="0.2">
      <c r="A3" s="15" t="s">
        <v>126</v>
      </c>
      <c r="B3" s="12" t="s">
        <v>127</v>
      </c>
      <c r="C3" s="12" t="s">
        <v>128</v>
      </c>
      <c r="D3" s="12" t="s">
        <v>129</v>
      </c>
      <c r="E3" s="12" t="s">
        <v>597</v>
      </c>
      <c r="F3" s="16" t="s">
        <v>130</v>
      </c>
      <c r="G3" s="14" t="s">
        <v>131</v>
      </c>
      <c r="H3" s="14" t="s">
        <v>132</v>
      </c>
      <c r="J3" s="10" t="s">
        <v>77</v>
      </c>
      <c r="K3" s="10">
        <v>0</v>
      </c>
      <c r="L3" s="10">
        <v>2011</v>
      </c>
      <c r="N3" s="10" t="s">
        <v>502</v>
      </c>
      <c r="P3" s="10" t="s">
        <v>507</v>
      </c>
      <c r="R3" s="10" t="s">
        <v>511</v>
      </c>
      <c r="T3" s="10" t="s">
        <v>515</v>
      </c>
      <c r="U3" s="10" t="s">
        <v>604</v>
      </c>
      <c r="V3" s="10" t="s">
        <v>607</v>
      </c>
      <c r="W3" s="208">
        <v>2</v>
      </c>
      <c r="X3" s="10" t="s">
        <v>118</v>
      </c>
      <c r="Y3" s="10" t="s">
        <v>637</v>
      </c>
      <c r="AB3" s="96" t="s">
        <v>530</v>
      </c>
      <c r="AD3" s="99" t="s">
        <v>533</v>
      </c>
      <c r="AE3" s="10" t="s">
        <v>619</v>
      </c>
      <c r="AG3" s="10">
        <v>2007</v>
      </c>
    </row>
    <row r="4" spans="1:36" x14ac:dyDescent="0.2">
      <c r="A4" s="15" t="s">
        <v>133</v>
      </c>
      <c r="B4" s="12" t="s">
        <v>134</v>
      </c>
      <c r="C4" s="12" t="s">
        <v>135</v>
      </c>
      <c r="D4" s="12" t="s">
        <v>136</v>
      </c>
      <c r="E4" s="12" t="s">
        <v>598</v>
      </c>
      <c r="F4" s="16" t="s">
        <v>137</v>
      </c>
      <c r="G4" s="14" t="s">
        <v>138</v>
      </c>
      <c r="H4" s="14" t="s">
        <v>139</v>
      </c>
      <c r="J4" s="10" t="s">
        <v>78</v>
      </c>
      <c r="K4" s="10">
        <v>1</v>
      </c>
      <c r="L4" s="10">
        <v>2012</v>
      </c>
      <c r="N4" s="10" t="s">
        <v>503</v>
      </c>
      <c r="P4" s="10" t="s">
        <v>508</v>
      </c>
      <c r="R4" s="10" t="s">
        <v>512</v>
      </c>
      <c r="T4" s="10" t="s">
        <v>516</v>
      </c>
      <c r="U4" s="10" t="s">
        <v>602</v>
      </c>
      <c r="V4" s="10" t="s">
        <v>609</v>
      </c>
      <c r="W4" s="208">
        <v>3</v>
      </c>
      <c r="X4" s="10" t="s">
        <v>119</v>
      </c>
      <c r="Y4" s="10" t="s">
        <v>635</v>
      </c>
      <c r="AB4" s="99" t="s">
        <v>531</v>
      </c>
      <c r="AE4" s="10" t="s">
        <v>620</v>
      </c>
      <c r="AG4" s="10">
        <v>2008</v>
      </c>
    </row>
    <row r="5" spans="1:36" x14ac:dyDescent="0.2">
      <c r="A5" s="15" t="s">
        <v>140</v>
      </c>
      <c r="B5" s="12" t="s">
        <v>141</v>
      </c>
      <c r="C5" s="12" t="s">
        <v>142</v>
      </c>
      <c r="D5" s="12" t="s">
        <v>143</v>
      </c>
      <c r="E5" s="12" t="s">
        <v>599</v>
      </c>
      <c r="F5" s="16" t="s">
        <v>144</v>
      </c>
      <c r="G5" s="14" t="s">
        <v>145</v>
      </c>
      <c r="H5" s="14" t="s">
        <v>146</v>
      </c>
      <c r="J5" s="10" t="s">
        <v>79</v>
      </c>
      <c r="K5" s="10">
        <v>0</v>
      </c>
      <c r="U5" s="10" t="s">
        <v>603</v>
      </c>
      <c r="Y5" s="10" t="s">
        <v>636</v>
      </c>
      <c r="AE5" s="10" t="s">
        <v>621</v>
      </c>
      <c r="AG5" s="10">
        <v>2009</v>
      </c>
    </row>
    <row r="6" spans="1:36" x14ac:dyDescent="0.2">
      <c r="A6" s="11">
        <v>11</v>
      </c>
      <c r="B6" s="12" t="s">
        <v>147</v>
      </c>
      <c r="C6" s="12" t="s">
        <v>148</v>
      </c>
      <c r="D6" s="12" t="s">
        <v>149</v>
      </c>
      <c r="E6" s="12" t="s">
        <v>150</v>
      </c>
      <c r="F6" s="16" t="s">
        <v>151</v>
      </c>
      <c r="G6" s="14" t="s">
        <v>152</v>
      </c>
      <c r="H6" s="14" t="s">
        <v>153</v>
      </c>
      <c r="J6" s="10" t="s">
        <v>80</v>
      </c>
      <c r="K6" s="10">
        <v>0</v>
      </c>
      <c r="Y6" s="10" t="s">
        <v>639</v>
      </c>
      <c r="AE6" s="10" t="s">
        <v>622</v>
      </c>
      <c r="AG6" s="10">
        <v>2010</v>
      </c>
    </row>
    <row r="7" spans="1:36" x14ac:dyDescent="0.2">
      <c r="A7" s="11">
        <v>12</v>
      </c>
      <c r="B7" s="12" t="s">
        <v>154</v>
      </c>
      <c r="C7" s="12" t="s">
        <v>155</v>
      </c>
      <c r="D7" s="12" t="s">
        <v>156</v>
      </c>
      <c r="E7" s="12" t="s">
        <v>157</v>
      </c>
      <c r="F7" s="16" t="s">
        <v>158</v>
      </c>
      <c r="G7" s="14" t="s">
        <v>159</v>
      </c>
      <c r="H7" s="14" t="s">
        <v>160</v>
      </c>
      <c r="J7" s="10" t="s">
        <v>81</v>
      </c>
      <c r="K7" s="10">
        <v>0</v>
      </c>
      <c r="Y7" s="10" t="s">
        <v>638</v>
      </c>
      <c r="AE7" s="10" t="s">
        <v>623</v>
      </c>
      <c r="AG7" s="10">
        <v>2011</v>
      </c>
    </row>
    <row r="8" spans="1:36" x14ac:dyDescent="0.2">
      <c r="A8" s="11">
        <v>13</v>
      </c>
      <c r="B8" s="12" t="s">
        <v>161</v>
      </c>
      <c r="C8" s="12" t="s">
        <v>162</v>
      </c>
      <c r="D8" s="12" t="s">
        <v>163</v>
      </c>
      <c r="E8" s="12" t="s">
        <v>164</v>
      </c>
      <c r="F8" s="16" t="s">
        <v>165</v>
      </c>
      <c r="G8" s="14" t="s">
        <v>166</v>
      </c>
      <c r="H8" s="14" t="s">
        <v>167</v>
      </c>
      <c r="J8" s="10" t="s">
        <v>82</v>
      </c>
      <c r="K8" s="10">
        <v>0</v>
      </c>
      <c r="Y8" s="10" t="s">
        <v>640</v>
      </c>
      <c r="AE8" s="10" t="s">
        <v>624</v>
      </c>
      <c r="AG8" s="10">
        <v>2012</v>
      </c>
    </row>
    <row r="9" spans="1:36" x14ac:dyDescent="0.2">
      <c r="A9" s="11">
        <v>14</v>
      </c>
      <c r="B9" s="12" t="s">
        <v>168</v>
      </c>
      <c r="C9" s="12" t="s">
        <v>169</v>
      </c>
      <c r="D9" s="12" t="s">
        <v>170</v>
      </c>
      <c r="E9" s="12" t="s">
        <v>171</v>
      </c>
      <c r="F9" s="16" t="s">
        <v>172</v>
      </c>
      <c r="G9" s="14" t="s">
        <v>173</v>
      </c>
      <c r="H9" s="14" t="s">
        <v>174</v>
      </c>
      <c r="J9" s="10" t="s">
        <v>83</v>
      </c>
      <c r="K9" s="10">
        <v>1</v>
      </c>
      <c r="AE9" s="10" t="s">
        <v>625</v>
      </c>
      <c r="AG9" s="10">
        <v>2013</v>
      </c>
    </row>
    <row r="10" spans="1:36" x14ac:dyDescent="0.2">
      <c r="A10" s="11">
        <v>15</v>
      </c>
      <c r="B10" s="12" t="s">
        <v>175</v>
      </c>
      <c r="C10" s="12" t="s">
        <v>176</v>
      </c>
      <c r="D10" s="12" t="s">
        <v>177</v>
      </c>
      <c r="E10" s="12" t="s">
        <v>178</v>
      </c>
      <c r="F10" s="16" t="s">
        <v>179</v>
      </c>
      <c r="G10" s="14" t="s">
        <v>180</v>
      </c>
      <c r="H10" s="14" t="s">
        <v>181</v>
      </c>
      <c r="J10" s="10" t="s">
        <v>84</v>
      </c>
      <c r="K10" s="10">
        <v>0</v>
      </c>
      <c r="AE10" s="10" t="s">
        <v>626</v>
      </c>
      <c r="AG10" s="10">
        <v>2014</v>
      </c>
    </row>
    <row r="11" spans="1:36" x14ac:dyDescent="0.2">
      <c r="A11" s="11">
        <v>17</v>
      </c>
      <c r="B11" s="12" t="s">
        <v>182</v>
      </c>
      <c r="C11" s="12" t="s">
        <v>183</v>
      </c>
      <c r="D11" s="12" t="s">
        <v>184</v>
      </c>
      <c r="E11" s="12" t="s">
        <v>185</v>
      </c>
      <c r="F11" s="16" t="s">
        <v>186</v>
      </c>
      <c r="G11" s="14" t="s">
        <v>187</v>
      </c>
      <c r="H11" s="14" t="s">
        <v>188</v>
      </c>
      <c r="J11" s="10" t="s">
        <v>75</v>
      </c>
      <c r="K11" s="10">
        <v>0</v>
      </c>
      <c r="AE11" s="10" t="s">
        <v>627</v>
      </c>
      <c r="AG11" s="10">
        <v>2015</v>
      </c>
    </row>
    <row r="12" spans="1:36" x14ac:dyDescent="0.2">
      <c r="A12" s="11">
        <v>18</v>
      </c>
      <c r="B12" s="12" t="s">
        <v>189</v>
      </c>
      <c r="C12" s="12" t="s">
        <v>190</v>
      </c>
      <c r="D12" s="12" t="s">
        <v>191</v>
      </c>
      <c r="E12" s="12" t="s">
        <v>192</v>
      </c>
      <c r="F12" s="16" t="s">
        <v>193</v>
      </c>
      <c r="G12" s="14" t="s">
        <v>194</v>
      </c>
      <c r="H12" s="14" t="s">
        <v>195</v>
      </c>
      <c r="J12" s="10" t="s">
        <v>85</v>
      </c>
      <c r="K12" s="10">
        <v>0</v>
      </c>
      <c r="AE12" s="10" t="s">
        <v>628</v>
      </c>
      <c r="AG12" s="10">
        <v>2016</v>
      </c>
    </row>
    <row r="13" spans="1:36" x14ac:dyDescent="0.2">
      <c r="A13" s="11">
        <v>21</v>
      </c>
      <c r="B13" s="12" t="s">
        <v>196</v>
      </c>
      <c r="C13" s="12" t="s">
        <v>197</v>
      </c>
      <c r="D13" s="12" t="s">
        <v>198</v>
      </c>
      <c r="E13" s="12" t="s">
        <v>199</v>
      </c>
      <c r="F13" s="16" t="s">
        <v>200</v>
      </c>
      <c r="G13" s="14" t="s">
        <v>201</v>
      </c>
      <c r="H13" s="14" t="s">
        <v>202</v>
      </c>
      <c r="J13" s="10" t="s">
        <v>86</v>
      </c>
      <c r="K13" s="10">
        <v>1</v>
      </c>
      <c r="AE13" s="10" t="s">
        <v>629</v>
      </c>
      <c r="AG13" s="10">
        <v>2017</v>
      </c>
    </row>
    <row r="14" spans="1:36" x14ac:dyDescent="0.2">
      <c r="A14" s="11">
        <v>22</v>
      </c>
      <c r="B14" s="12" t="s">
        <v>203</v>
      </c>
      <c r="C14" s="12" t="s">
        <v>204</v>
      </c>
      <c r="D14" s="12" t="s">
        <v>149</v>
      </c>
      <c r="E14" s="12" t="s">
        <v>205</v>
      </c>
      <c r="F14" s="16" t="s">
        <v>206</v>
      </c>
      <c r="G14" s="14" t="s">
        <v>207</v>
      </c>
      <c r="H14" s="14" t="s">
        <v>208</v>
      </c>
      <c r="J14" s="10" t="s">
        <v>87</v>
      </c>
      <c r="K14" s="10">
        <v>0</v>
      </c>
      <c r="AG14" s="10">
        <v>2018</v>
      </c>
    </row>
    <row r="15" spans="1:36" x14ac:dyDescent="0.2">
      <c r="A15" s="11">
        <v>24</v>
      </c>
      <c r="B15" s="12" t="s">
        <v>209</v>
      </c>
      <c r="C15" s="12" t="s">
        <v>210</v>
      </c>
      <c r="D15" s="12" t="s">
        <v>149</v>
      </c>
      <c r="E15" s="12" t="s">
        <v>211</v>
      </c>
      <c r="F15" s="16" t="s">
        <v>212</v>
      </c>
      <c r="G15" s="14" t="s">
        <v>213</v>
      </c>
      <c r="H15" s="14" t="s">
        <v>214</v>
      </c>
      <c r="J15" s="10" t="s">
        <v>88</v>
      </c>
      <c r="K15" s="10">
        <v>0</v>
      </c>
      <c r="AG15" s="10">
        <v>2019</v>
      </c>
    </row>
    <row r="16" spans="1:36" x14ac:dyDescent="0.2">
      <c r="A16" s="11">
        <v>25</v>
      </c>
      <c r="B16" s="12" t="s">
        <v>215</v>
      </c>
      <c r="C16" s="12" t="s">
        <v>216</v>
      </c>
      <c r="D16" s="12" t="s">
        <v>217</v>
      </c>
      <c r="E16" s="12" t="s">
        <v>218</v>
      </c>
      <c r="F16" s="16" t="s">
        <v>219</v>
      </c>
      <c r="G16" s="14" t="s">
        <v>220</v>
      </c>
      <c r="H16" s="14" t="s">
        <v>221</v>
      </c>
      <c r="J16" s="10" t="s">
        <v>89</v>
      </c>
      <c r="K16" s="10">
        <v>0</v>
      </c>
      <c r="AG16" s="10">
        <v>2020</v>
      </c>
    </row>
    <row r="17" spans="1:33" x14ac:dyDescent="0.2">
      <c r="A17" s="11">
        <v>26</v>
      </c>
      <c r="B17" s="12" t="s">
        <v>222</v>
      </c>
      <c r="C17" s="12" t="s">
        <v>223</v>
      </c>
      <c r="D17" s="12" t="s">
        <v>224</v>
      </c>
      <c r="E17" s="12" t="s">
        <v>225</v>
      </c>
      <c r="F17" s="16" t="s">
        <v>226</v>
      </c>
      <c r="G17" s="14" t="s">
        <v>227</v>
      </c>
      <c r="H17" s="14" t="s">
        <v>228</v>
      </c>
      <c r="J17" s="10" t="s">
        <v>90</v>
      </c>
      <c r="K17" s="10">
        <v>1</v>
      </c>
      <c r="AG17" s="10">
        <v>2021</v>
      </c>
    </row>
    <row r="18" spans="1:33" x14ac:dyDescent="0.2">
      <c r="A18" s="11">
        <v>29</v>
      </c>
      <c r="B18" s="12" t="s">
        <v>229</v>
      </c>
      <c r="C18" s="12" t="s">
        <v>230</v>
      </c>
      <c r="D18" s="12" t="s">
        <v>149</v>
      </c>
      <c r="E18" s="12" t="s">
        <v>231</v>
      </c>
      <c r="F18" s="16" t="s">
        <v>232</v>
      </c>
      <c r="G18" s="14" t="s">
        <v>233</v>
      </c>
      <c r="H18" s="14" t="s">
        <v>234</v>
      </c>
      <c r="J18" s="10" t="s">
        <v>91</v>
      </c>
      <c r="K18" s="10">
        <v>0</v>
      </c>
      <c r="AG18" s="10">
        <v>2022</v>
      </c>
    </row>
    <row r="19" spans="1:33" x14ac:dyDescent="0.2">
      <c r="A19" s="11">
        <v>31</v>
      </c>
      <c r="B19" s="12" t="s">
        <v>235</v>
      </c>
      <c r="C19" s="12" t="s">
        <v>236</v>
      </c>
      <c r="D19" s="12" t="s">
        <v>237</v>
      </c>
      <c r="E19" s="12" t="s">
        <v>238</v>
      </c>
      <c r="F19" s="16" t="s">
        <v>239</v>
      </c>
      <c r="G19" s="14" t="s">
        <v>240</v>
      </c>
      <c r="H19" s="14" t="s">
        <v>241</v>
      </c>
      <c r="J19" s="10" t="s">
        <v>92</v>
      </c>
      <c r="K19" s="10">
        <v>0</v>
      </c>
      <c r="AG19" s="10">
        <v>2023</v>
      </c>
    </row>
    <row r="20" spans="1:33" x14ac:dyDescent="0.2">
      <c r="A20" s="11">
        <v>33</v>
      </c>
      <c r="B20" s="12" t="s">
        <v>242</v>
      </c>
      <c r="C20" s="12" t="s">
        <v>243</v>
      </c>
      <c r="D20" s="12" t="s">
        <v>149</v>
      </c>
      <c r="E20" s="12" t="s">
        <v>244</v>
      </c>
      <c r="F20" s="16" t="s">
        <v>245</v>
      </c>
      <c r="G20" s="14" t="s">
        <v>246</v>
      </c>
      <c r="H20" s="14" t="s">
        <v>247</v>
      </c>
      <c r="J20" s="10" t="s">
        <v>93</v>
      </c>
      <c r="K20" s="10">
        <v>1</v>
      </c>
      <c r="AG20" s="10">
        <v>2024</v>
      </c>
    </row>
    <row r="21" spans="1:33" x14ac:dyDescent="0.2">
      <c r="A21" s="11">
        <v>34</v>
      </c>
      <c r="B21" s="12" t="s">
        <v>248</v>
      </c>
      <c r="C21" s="12" t="s">
        <v>249</v>
      </c>
      <c r="D21" s="12" t="s">
        <v>250</v>
      </c>
      <c r="E21" s="12" t="s">
        <v>251</v>
      </c>
      <c r="F21" s="16" t="s">
        <v>252</v>
      </c>
      <c r="G21" s="14" t="s">
        <v>253</v>
      </c>
      <c r="H21" s="14" t="s">
        <v>254</v>
      </c>
      <c r="J21" s="10" t="s">
        <v>94</v>
      </c>
      <c r="K21" s="10">
        <v>0</v>
      </c>
      <c r="AG21" s="10">
        <v>2025</v>
      </c>
    </row>
    <row r="22" spans="1:33" x14ac:dyDescent="0.2">
      <c r="A22" s="11">
        <v>35</v>
      </c>
      <c r="B22" s="12" t="s">
        <v>255</v>
      </c>
      <c r="C22" s="12" t="s">
        <v>256</v>
      </c>
      <c r="D22" s="12" t="s">
        <v>149</v>
      </c>
      <c r="E22" s="12" t="s">
        <v>257</v>
      </c>
      <c r="F22" s="16" t="s">
        <v>258</v>
      </c>
      <c r="G22" s="14" t="s">
        <v>259</v>
      </c>
      <c r="H22" s="14" t="s">
        <v>260</v>
      </c>
      <c r="J22" s="10" t="s">
        <v>95</v>
      </c>
      <c r="K22" s="10">
        <v>0</v>
      </c>
      <c r="AG22" s="10">
        <v>2026</v>
      </c>
    </row>
    <row r="23" spans="1:33" x14ac:dyDescent="0.2">
      <c r="A23" s="11">
        <v>37</v>
      </c>
      <c r="B23" s="12" t="s">
        <v>261</v>
      </c>
      <c r="C23" s="12" t="s">
        <v>262</v>
      </c>
      <c r="D23" s="12" t="s">
        <v>263</v>
      </c>
      <c r="E23" s="12" t="s">
        <v>264</v>
      </c>
      <c r="F23" s="16" t="s">
        <v>265</v>
      </c>
      <c r="G23" s="14" t="s">
        <v>266</v>
      </c>
      <c r="H23" s="14" t="s">
        <v>267</v>
      </c>
      <c r="J23" s="10" t="s">
        <v>96</v>
      </c>
      <c r="K23" s="10">
        <v>1</v>
      </c>
      <c r="AG23" s="124" t="s">
        <v>539</v>
      </c>
    </row>
    <row r="24" spans="1:33" x14ac:dyDescent="0.2">
      <c r="A24" s="11">
        <v>38</v>
      </c>
      <c r="B24" s="12" t="s">
        <v>268</v>
      </c>
      <c r="C24" s="12" t="s">
        <v>269</v>
      </c>
      <c r="D24" s="12" t="s">
        <v>270</v>
      </c>
      <c r="E24" s="12" t="s">
        <v>271</v>
      </c>
      <c r="F24" s="16" t="s">
        <v>272</v>
      </c>
      <c r="G24" s="14" t="s">
        <v>273</v>
      </c>
      <c r="H24" s="14" t="s">
        <v>274</v>
      </c>
      <c r="J24" s="10" t="s">
        <v>97</v>
      </c>
      <c r="K24" s="10">
        <v>1</v>
      </c>
    </row>
    <row r="25" spans="1:33" x14ac:dyDescent="0.2">
      <c r="A25" s="11">
        <v>42</v>
      </c>
      <c r="B25" s="12" t="s">
        <v>275</v>
      </c>
      <c r="C25" s="12" t="s">
        <v>276</v>
      </c>
      <c r="D25" s="12" t="s">
        <v>277</v>
      </c>
      <c r="E25" s="12" t="s">
        <v>278</v>
      </c>
      <c r="F25" s="17" t="s">
        <v>279</v>
      </c>
      <c r="G25" s="17" t="s">
        <v>280</v>
      </c>
      <c r="H25" s="14" t="s">
        <v>281</v>
      </c>
      <c r="J25" s="10" t="s">
        <v>98</v>
      </c>
      <c r="K25" s="10">
        <v>1</v>
      </c>
    </row>
    <row r="26" spans="1:33" x14ac:dyDescent="0.2">
      <c r="A26" s="11">
        <v>44</v>
      </c>
      <c r="B26" s="12" t="s">
        <v>282</v>
      </c>
      <c r="C26" s="12" t="s">
        <v>283</v>
      </c>
      <c r="D26" s="12" t="s">
        <v>284</v>
      </c>
      <c r="E26" s="12" t="s">
        <v>285</v>
      </c>
      <c r="F26" s="16" t="s">
        <v>286</v>
      </c>
      <c r="G26" s="14" t="s">
        <v>287</v>
      </c>
      <c r="H26" s="14" t="s">
        <v>288</v>
      </c>
      <c r="J26" s="10" t="s">
        <v>99</v>
      </c>
      <c r="K26" s="10">
        <v>0</v>
      </c>
    </row>
    <row r="27" spans="1:33" x14ac:dyDescent="0.2">
      <c r="A27" s="11">
        <v>45</v>
      </c>
      <c r="B27" s="12" t="s">
        <v>289</v>
      </c>
      <c r="C27" s="12" t="s">
        <v>290</v>
      </c>
      <c r="D27" s="12" t="s">
        <v>291</v>
      </c>
      <c r="E27" s="10" t="s">
        <v>292</v>
      </c>
      <c r="F27" s="16" t="s">
        <v>293</v>
      </c>
      <c r="G27" s="14" t="s">
        <v>294</v>
      </c>
      <c r="H27" s="14" t="s">
        <v>295</v>
      </c>
      <c r="J27" s="10" t="s">
        <v>100</v>
      </c>
      <c r="K27" s="10">
        <v>0</v>
      </c>
    </row>
    <row r="28" spans="1:33" x14ac:dyDescent="0.2">
      <c r="A28" s="11">
        <v>47</v>
      </c>
      <c r="B28" s="12" t="s">
        <v>296</v>
      </c>
      <c r="C28" s="12" t="s">
        <v>297</v>
      </c>
      <c r="D28" s="12" t="s">
        <v>298</v>
      </c>
      <c r="E28" s="12" t="s">
        <v>299</v>
      </c>
      <c r="F28" s="16" t="s">
        <v>300</v>
      </c>
      <c r="G28" s="14" t="s">
        <v>301</v>
      </c>
      <c r="H28" s="14" t="s">
        <v>302</v>
      </c>
      <c r="J28" s="10" t="s">
        <v>101</v>
      </c>
      <c r="K28" s="10">
        <v>0</v>
      </c>
    </row>
    <row r="29" spans="1:33" x14ac:dyDescent="0.2">
      <c r="A29" s="11">
        <v>50</v>
      </c>
      <c r="B29" s="12" t="s">
        <v>303</v>
      </c>
      <c r="C29" s="12" t="s">
        <v>304</v>
      </c>
      <c r="D29" s="12" t="s">
        <v>149</v>
      </c>
      <c r="E29" s="12" t="s">
        <v>305</v>
      </c>
      <c r="F29" s="16" t="s">
        <v>306</v>
      </c>
      <c r="G29" s="14" t="s">
        <v>307</v>
      </c>
      <c r="H29" s="14" t="s">
        <v>308</v>
      </c>
      <c r="J29" s="10" t="s">
        <v>102</v>
      </c>
      <c r="K29" s="10">
        <v>0</v>
      </c>
    </row>
    <row r="30" spans="1:33" x14ac:dyDescent="0.2">
      <c r="A30" s="11">
        <v>51</v>
      </c>
      <c r="B30" s="12" t="s">
        <v>309</v>
      </c>
      <c r="C30" s="12" t="s">
        <v>310</v>
      </c>
      <c r="D30" s="12" t="s">
        <v>149</v>
      </c>
      <c r="E30" s="12" t="s">
        <v>311</v>
      </c>
      <c r="F30" s="16" t="s">
        <v>312</v>
      </c>
      <c r="G30" s="14" t="s">
        <v>313</v>
      </c>
      <c r="H30" s="14" t="s">
        <v>314</v>
      </c>
      <c r="J30" s="10" t="s">
        <v>103</v>
      </c>
      <c r="K30" s="10">
        <v>0</v>
      </c>
    </row>
    <row r="31" spans="1:33" x14ac:dyDescent="0.2">
      <c r="A31" s="11">
        <v>54</v>
      </c>
      <c r="B31" s="12" t="s">
        <v>315</v>
      </c>
      <c r="C31" s="12" t="s">
        <v>316</v>
      </c>
      <c r="D31" s="12" t="s">
        <v>317</v>
      </c>
      <c r="E31" s="12" t="s">
        <v>318</v>
      </c>
      <c r="F31" s="16" t="s">
        <v>319</v>
      </c>
      <c r="G31" s="14" t="s">
        <v>320</v>
      </c>
      <c r="H31" s="14" t="s">
        <v>321</v>
      </c>
      <c r="J31" s="10" t="s">
        <v>104</v>
      </c>
      <c r="K31" s="10">
        <v>0</v>
      </c>
    </row>
    <row r="32" spans="1:33" x14ac:dyDescent="0.2">
      <c r="A32" s="11">
        <v>57</v>
      </c>
      <c r="B32" s="12" t="s">
        <v>322</v>
      </c>
      <c r="C32" s="12" t="s">
        <v>323</v>
      </c>
      <c r="D32" s="12" t="s">
        <v>324</v>
      </c>
      <c r="E32" s="12" t="s">
        <v>325</v>
      </c>
      <c r="F32" s="16" t="s">
        <v>326</v>
      </c>
      <c r="G32" s="14" t="s">
        <v>327</v>
      </c>
      <c r="H32" s="14" t="s">
        <v>328</v>
      </c>
      <c r="J32" s="10" t="s">
        <v>105</v>
      </c>
      <c r="K32" s="10">
        <v>1</v>
      </c>
    </row>
    <row r="33" spans="1:11" x14ac:dyDescent="0.2">
      <c r="A33" s="11">
        <v>59</v>
      </c>
      <c r="B33" s="12" t="s">
        <v>329</v>
      </c>
      <c r="C33" s="12" t="s">
        <v>330</v>
      </c>
      <c r="D33" s="12" t="s">
        <v>149</v>
      </c>
      <c r="E33" s="12" t="s">
        <v>331</v>
      </c>
      <c r="F33" s="16" t="s">
        <v>332</v>
      </c>
      <c r="G33" s="14" t="s">
        <v>333</v>
      </c>
      <c r="H33" s="14" t="s">
        <v>334</v>
      </c>
      <c r="J33" s="10" t="s">
        <v>106</v>
      </c>
      <c r="K33" s="10">
        <v>0</v>
      </c>
    </row>
    <row r="34" spans="1:11" x14ac:dyDescent="0.2">
      <c r="A34" s="11">
        <v>60</v>
      </c>
      <c r="B34" s="12" t="s">
        <v>335</v>
      </c>
      <c r="C34" s="12" t="s">
        <v>336</v>
      </c>
      <c r="D34" s="12" t="s">
        <v>337</v>
      </c>
      <c r="E34" s="12" t="s">
        <v>338</v>
      </c>
      <c r="F34" s="16" t="s">
        <v>339</v>
      </c>
      <c r="G34" s="14" t="s">
        <v>340</v>
      </c>
      <c r="H34" s="14" t="s">
        <v>341</v>
      </c>
    </row>
    <row r="35" spans="1:11" x14ac:dyDescent="0.2">
      <c r="A35" s="11">
        <v>62</v>
      </c>
      <c r="B35" s="12" t="s">
        <v>342</v>
      </c>
      <c r="C35" s="12" t="s">
        <v>343</v>
      </c>
      <c r="D35" s="12" t="s">
        <v>344</v>
      </c>
      <c r="E35" s="12" t="s">
        <v>345</v>
      </c>
      <c r="F35" s="16" t="s">
        <v>346</v>
      </c>
      <c r="G35" s="14" t="s">
        <v>347</v>
      </c>
      <c r="H35" s="14" t="s">
        <v>348</v>
      </c>
    </row>
    <row r="36" spans="1:11" x14ac:dyDescent="0.2">
      <c r="A36" s="11">
        <v>64</v>
      </c>
      <c r="B36" s="12" t="s">
        <v>349</v>
      </c>
      <c r="C36" s="12" t="s">
        <v>350</v>
      </c>
      <c r="D36" s="12" t="s">
        <v>351</v>
      </c>
      <c r="E36" s="12" t="s">
        <v>352</v>
      </c>
      <c r="F36" s="16" t="s">
        <v>353</v>
      </c>
      <c r="G36" s="14" t="s">
        <v>354</v>
      </c>
      <c r="H36" s="14" t="s">
        <v>355</v>
      </c>
    </row>
    <row r="37" spans="1:11" x14ac:dyDescent="0.2">
      <c r="A37" s="11">
        <v>65</v>
      </c>
      <c r="B37" s="12" t="s">
        <v>356</v>
      </c>
      <c r="C37" s="12" t="s">
        <v>357</v>
      </c>
      <c r="D37" s="12" t="s">
        <v>358</v>
      </c>
      <c r="E37" s="12" t="s">
        <v>359</v>
      </c>
      <c r="F37" s="16" t="s">
        <v>360</v>
      </c>
      <c r="G37" s="14" t="s">
        <v>361</v>
      </c>
      <c r="H37" s="14" t="s">
        <v>362</v>
      </c>
    </row>
    <row r="38" spans="1:11" x14ac:dyDescent="0.2">
      <c r="A38" s="11">
        <v>66</v>
      </c>
      <c r="B38" s="12" t="s">
        <v>363</v>
      </c>
      <c r="C38" s="12" t="s">
        <v>364</v>
      </c>
      <c r="D38" s="12" t="s">
        <v>365</v>
      </c>
      <c r="E38" s="12" t="s">
        <v>366</v>
      </c>
      <c r="F38" s="16" t="s">
        <v>367</v>
      </c>
      <c r="G38" s="14" t="s">
        <v>368</v>
      </c>
      <c r="H38" s="14" t="s">
        <v>369</v>
      </c>
    </row>
    <row r="39" spans="1:11" x14ac:dyDescent="0.2">
      <c r="A39" s="11">
        <v>67</v>
      </c>
      <c r="B39" s="12" t="s">
        <v>370</v>
      </c>
      <c r="C39" s="12" t="s">
        <v>371</v>
      </c>
      <c r="D39" s="12" t="s">
        <v>149</v>
      </c>
      <c r="E39" s="12" t="s">
        <v>372</v>
      </c>
      <c r="F39" s="16" t="s">
        <v>373</v>
      </c>
      <c r="G39" s="14" t="s">
        <v>374</v>
      </c>
      <c r="H39" s="14" t="s">
        <v>375</v>
      </c>
    </row>
    <row r="40" spans="1:11" x14ac:dyDescent="0.2">
      <c r="A40" s="11">
        <v>68</v>
      </c>
      <c r="B40" s="12" t="s">
        <v>376</v>
      </c>
      <c r="C40" s="12" t="s">
        <v>377</v>
      </c>
      <c r="D40" s="12" t="s">
        <v>378</v>
      </c>
      <c r="E40" s="12" t="s">
        <v>379</v>
      </c>
      <c r="F40" s="16" t="s">
        <v>380</v>
      </c>
      <c r="G40" s="14" t="s">
        <v>381</v>
      </c>
      <c r="H40" s="14" t="s">
        <v>382</v>
      </c>
    </row>
    <row r="41" spans="1:11" x14ac:dyDescent="0.2">
      <c r="A41" s="11">
        <v>72</v>
      </c>
      <c r="B41" s="12" t="s">
        <v>383</v>
      </c>
      <c r="C41" s="12" t="s">
        <v>384</v>
      </c>
      <c r="D41" s="12" t="s">
        <v>149</v>
      </c>
      <c r="E41" s="12" t="s">
        <v>385</v>
      </c>
      <c r="F41" s="16" t="s">
        <v>386</v>
      </c>
      <c r="G41" s="14" t="s">
        <v>387</v>
      </c>
      <c r="H41" s="14" t="s">
        <v>388</v>
      </c>
    </row>
    <row r="42" spans="1:11" x14ac:dyDescent="0.2">
      <c r="A42" s="11">
        <v>74</v>
      </c>
      <c r="B42" s="12" t="s">
        <v>389</v>
      </c>
      <c r="C42" s="12" t="s">
        <v>390</v>
      </c>
      <c r="D42" s="12" t="s">
        <v>149</v>
      </c>
      <c r="E42" s="12" t="s">
        <v>391</v>
      </c>
      <c r="F42" s="16" t="s">
        <v>392</v>
      </c>
      <c r="G42" s="14" t="s">
        <v>393</v>
      </c>
      <c r="H42" s="14" t="s">
        <v>394</v>
      </c>
    </row>
    <row r="43" spans="1:11" x14ac:dyDescent="0.2">
      <c r="A43" s="11">
        <v>76</v>
      </c>
      <c r="B43" s="12" t="s">
        <v>395</v>
      </c>
      <c r="C43" s="12" t="s">
        <v>396</v>
      </c>
      <c r="D43" s="12" t="s">
        <v>397</v>
      </c>
      <c r="E43" s="12" t="s">
        <v>398</v>
      </c>
      <c r="F43" s="16" t="s">
        <v>399</v>
      </c>
      <c r="G43" s="14" t="s">
        <v>400</v>
      </c>
      <c r="H43" s="14" t="s">
        <v>401</v>
      </c>
    </row>
    <row r="44" spans="1:11" x14ac:dyDescent="0.2">
      <c r="A44" s="11">
        <v>77</v>
      </c>
      <c r="B44" s="12" t="s">
        <v>402</v>
      </c>
      <c r="C44" s="12" t="s">
        <v>403</v>
      </c>
      <c r="D44" s="12" t="s">
        <v>404</v>
      </c>
      <c r="E44" s="12" t="s">
        <v>405</v>
      </c>
      <c r="F44" s="16" t="s">
        <v>406</v>
      </c>
      <c r="G44" s="14" t="s">
        <v>407</v>
      </c>
      <c r="H44" s="14" t="s">
        <v>408</v>
      </c>
    </row>
    <row r="45" spans="1:11" x14ac:dyDescent="0.2">
      <c r="A45" s="11">
        <v>78</v>
      </c>
      <c r="B45" s="12" t="s">
        <v>409</v>
      </c>
      <c r="C45" s="12" t="s">
        <v>410</v>
      </c>
      <c r="D45" s="12" t="s">
        <v>411</v>
      </c>
      <c r="E45" s="12" t="s">
        <v>412</v>
      </c>
      <c r="F45" s="16" t="s">
        <v>413</v>
      </c>
      <c r="G45" s="14" t="s">
        <v>414</v>
      </c>
      <c r="H45" s="14" t="s">
        <v>415</v>
      </c>
    </row>
    <row r="46" spans="1:11" x14ac:dyDescent="0.2">
      <c r="A46" s="11">
        <v>80</v>
      </c>
      <c r="B46" s="12" t="s">
        <v>416</v>
      </c>
      <c r="C46" s="12" t="s">
        <v>417</v>
      </c>
      <c r="D46" s="12" t="s">
        <v>418</v>
      </c>
      <c r="E46" s="12" t="s">
        <v>419</v>
      </c>
      <c r="F46" s="16" t="s">
        <v>420</v>
      </c>
      <c r="G46" s="14" t="s">
        <v>421</v>
      </c>
      <c r="H46" s="14" t="s">
        <v>422</v>
      </c>
    </row>
    <row r="47" spans="1:11" x14ac:dyDescent="0.2">
      <c r="A47" s="11">
        <v>83</v>
      </c>
      <c r="B47" s="12" t="s">
        <v>423</v>
      </c>
      <c r="C47" s="12" t="s">
        <v>424</v>
      </c>
      <c r="D47" s="12" t="s">
        <v>149</v>
      </c>
      <c r="E47" s="12" t="s">
        <v>425</v>
      </c>
      <c r="F47" s="16" t="s">
        <v>426</v>
      </c>
      <c r="G47" s="14" t="s">
        <v>427</v>
      </c>
      <c r="H47" s="14" t="s">
        <v>428</v>
      </c>
    </row>
    <row r="48" spans="1:11" x14ac:dyDescent="0.2">
      <c r="A48" s="11">
        <v>84</v>
      </c>
      <c r="B48" s="12" t="s">
        <v>429</v>
      </c>
      <c r="C48" s="12" t="s">
        <v>430</v>
      </c>
      <c r="D48" s="12" t="s">
        <v>149</v>
      </c>
      <c r="E48" s="12" t="s">
        <v>431</v>
      </c>
      <c r="F48" s="16" t="s">
        <v>432</v>
      </c>
      <c r="G48" s="14" t="s">
        <v>433</v>
      </c>
      <c r="H48" s="14" t="s">
        <v>434</v>
      </c>
    </row>
    <row r="49" spans="1:8" x14ac:dyDescent="0.2">
      <c r="A49" s="11">
        <v>85</v>
      </c>
      <c r="B49" s="12" t="s">
        <v>435</v>
      </c>
      <c r="C49" s="12" t="s">
        <v>436</v>
      </c>
      <c r="D49" s="12" t="s">
        <v>437</v>
      </c>
      <c r="E49" s="12" t="s">
        <v>438</v>
      </c>
      <c r="F49" s="16" t="s">
        <v>439</v>
      </c>
      <c r="G49" s="14" t="s">
        <v>440</v>
      </c>
      <c r="H49" s="14" t="s">
        <v>441</v>
      </c>
    </row>
    <row r="50" spans="1:8" x14ac:dyDescent="0.2">
      <c r="A50" s="11">
        <v>86</v>
      </c>
      <c r="B50" s="12" t="s">
        <v>442</v>
      </c>
      <c r="C50" s="12" t="s">
        <v>443</v>
      </c>
      <c r="D50" s="12" t="s">
        <v>444</v>
      </c>
      <c r="E50" s="12" t="s">
        <v>445</v>
      </c>
      <c r="F50" s="16" t="s">
        <v>446</v>
      </c>
      <c r="G50" s="14" t="s">
        <v>447</v>
      </c>
      <c r="H50" s="14" t="s">
        <v>448</v>
      </c>
    </row>
    <row r="51" spans="1:8" x14ac:dyDescent="0.2">
      <c r="A51" s="11">
        <v>87</v>
      </c>
      <c r="B51" s="12" t="s">
        <v>449</v>
      </c>
      <c r="C51" s="12" t="s">
        <v>450</v>
      </c>
      <c r="D51" s="12" t="s">
        <v>149</v>
      </c>
      <c r="E51" s="12" t="s">
        <v>451</v>
      </c>
      <c r="F51" s="16" t="s">
        <v>452</v>
      </c>
      <c r="G51" s="14" t="s">
        <v>453</v>
      </c>
      <c r="H51" s="14" t="s">
        <v>454</v>
      </c>
    </row>
    <row r="52" spans="1:8" x14ac:dyDescent="0.2">
      <c r="A52" s="11">
        <v>89</v>
      </c>
      <c r="B52" s="12" t="s">
        <v>455</v>
      </c>
      <c r="C52" s="12" t="s">
        <v>456</v>
      </c>
      <c r="D52" s="12" t="s">
        <v>149</v>
      </c>
      <c r="E52" s="12" t="s">
        <v>457</v>
      </c>
      <c r="F52" s="16" t="s">
        <v>458</v>
      </c>
      <c r="G52" s="14" t="s">
        <v>459</v>
      </c>
      <c r="H52" s="14" t="s">
        <v>460</v>
      </c>
    </row>
    <row r="53" spans="1:8" x14ac:dyDescent="0.2">
      <c r="A53" s="11">
        <v>91</v>
      </c>
      <c r="B53" s="12" t="s">
        <v>461</v>
      </c>
      <c r="C53" s="12" t="s">
        <v>462</v>
      </c>
      <c r="D53" s="12" t="s">
        <v>463</v>
      </c>
      <c r="E53" s="12" t="s">
        <v>464</v>
      </c>
      <c r="F53" s="16" t="s">
        <v>465</v>
      </c>
      <c r="G53" s="14" t="s">
        <v>466</v>
      </c>
      <c r="H53" s="14" t="s">
        <v>467</v>
      </c>
    </row>
    <row r="54" spans="1:8" x14ac:dyDescent="0.2">
      <c r="A54" s="11">
        <v>94</v>
      </c>
      <c r="B54" s="12" t="s">
        <v>468</v>
      </c>
      <c r="C54" s="12" t="s">
        <v>469</v>
      </c>
      <c r="D54" s="12" t="s">
        <v>149</v>
      </c>
      <c r="E54" s="12" t="s">
        <v>470</v>
      </c>
      <c r="F54" s="16" t="s">
        <v>471</v>
      </c>
      <c r="G54" s="14" t="s">
        <v>472</v>
      </c>
      <c r="H54" s="14" t="s">
        <v>473</v>
      </c>
    </row>
    <row r="55" spans="1:8" x14ac:dyDescent="0.2">
      <c r="A55" s="11" t="s">
        <v>474</v>
      </c>
      <c r="B55" s="12" t="s">
        <v>475</v>
      </c>
      <c r="C55" s="12" t="s">
        <v>476</v>
      </c>
      <c r="D55" s="12" t="s">
        <v>477</v>
      </c>
      <c r="E55" s="12" t="s">
        <v>478</v>
      </c>
      <c r="F55" s="16" t="s">
        <v>479</v>
      </c>
      <c r="G55" s="14" t="s">
        <v>480</v>
      </c>
      <c r="H55" s="14" t="s">
        <v>481</v>
      </c>
    </row>
    <row r="56" spans="1:8" x14ac:dyDescent="0.2">
      <c r="A56" s="11" t="s">
        <v>482</v>
      </c>
      <c r="B56" s="12" t="s">
        <v>483</v>
      </c>
      <c r="C56" s="12" t="s">
        <v>484</v>
      </c>
      <c r="D56" s="12" t="s">
        <v>485</v>
      </c>
      <c r="E56" s="12" t="s">
        <v>486</v>
      </c>
      <c r="F56" s="16" t="s">
        <v>487</v>
      </c>
      <c r="G56" s="14" t="s">
        <v>488</v>
      </c>
      <c r="H56" s="14" t="s">
        <v>489</v>
      </c>
    </row>
  </sheetData>
  <autoFilter ref="A1:H56"/>
  <sortState ref="J2:J33">
    <sortCondition ref="J2:J33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24</vt:i4>
      </vt:variant>
    </vt:vector>
  </HeadingPairs>
  <TitlesOfParts>
    <vt:vector size="31" baseType="lpstr">
      <vt:lpstr> </vt:lpstr>
      <vt:lpstr>champs de fusion</vt:lpstr>
      <vt:lpstr>RDO Accord collaboration</vt:lpstr>
      <vt:lpstr>CLT Accord traite</vt:lpstr>
      <vt:lpstr>Cockpit</vt:lpstr>
      <vt:lpstr>Listes</vt:lpstr>
      <vt:lpstr>Feuil1</vt:lpstr>
      <vt:lpstr>adres1</vt:lpstr>
      <vt:lpstr>adres2</vt:lpstr>
      <vt:lpstr>ag</vt:lpstr>
      <vt:lpstr>agence</vt:lpstr>
      <vt:lpstr>an</vt:lpstr>
      <vt:lpstr>anciennete</vt:lpstr>
      <vt:lpstr>cp_ville</vt:lpstr>
      <vt:lpstr>facturation</vt:lpstr>
      <vt:lpstr>fax</vt:lpstr>
      <vt:lpstr>fiche</vt:lpstr>
      <vt:lpstr>fonction</vt:lpstr>
      <vt:lpstr>go</vt:lpstr>
      <vt:lpstr>indicateur</vt:lpstr>
      <vt:lpstr>lib_ag</vt:lpstr>
      <vt:lpstr>mois</vt:lpstr>
      <vt:lpstr>moyens</vt:lpstr>
      <vt:lpstr>ordres</vt:lpstr>
      <vt:lpstr>pays</vt:lpstr>
      <vt:lpstr>sens</vt:lpstr>
      <vt:lpstr>sim</vt:lpstr>
      <vt:lpstr>supermarché</vt:lpstr>
      <vt:lpstr>tel</vt:lpstr>
      <vt:lpstr>type_tarif</vt:lpstr>
      <vt:lpstr>'RDO Accord collaboration'!Zone_d_impression</vt:lpstr>
    </vt:vector>
  </TitlesOfParts>
  <Company>KUEHENE+NAGEL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marie-charlotte.humb</dc:creator>
  <cp:lastModifiedBy>user</cp:lastModifiedBy>
  <cp:lastPrinted>2017-04-19T12:19:26Z</cp:lastPrinted>
  <dcterms:created xsi:type="dcterms:W3CDTF">2016-07-25T06:58:34Z</dcterms:created>
  <dcterms:modified xsi:type="dcterms:W3CDTF">2017-05-29T11:49:48Z</dcterms:modified>
</cp:coreProperties>
</file>