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 activeTab="3"/>
  </bookViews>
  <sheets>
    <sheet name="USA 13-14" sheetId="1" r:id="rId1"/>
    <sheet name="AUTRES 13-14" sheetId="2" r:id="rId2"/>
    <sheet name="EXERCICE 2013-2014" sheetId="4" r:id="rId3"/>
    <sheet name="2014" sheetId="5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5" l="1"/>
  <c r="G18" i="5"/>
  <c r="M18" i="5"/>
  <c r="Q25" i="1" l="1"/>
  <c r="Q16" i="1"/>
  <c r="Q32" i="4" l="1"/>
  <c r="Q34" i="4"/>
  <c r="Q35" i="4"/>
  <c r="Q36" i="4"/>
  <c r="Q38" i="4"/>
  <c r="P32" i="4"/>
  <c r="P33" i="4"/>
  <c r="P35" i="4"/>
  <c r="P36" i="4"/>
  <c r="P37" i="4"/>
  <c r="P38" i="4"/>
  <c r="Q30" i="4"/>
  <c r="P30" i="4"/>
  <c r="Q16" i="4"/>
  <c r="Q17" i="4"/>
  <c r="Q20" i="4"/>
  <c r="Q21" i="4"/>
  <c r="Q22" i="4"/>
  <c r="Q24" i="4"/>
  <c r="Q25" i="4"/>
  <c r="Q26" i="4"/>
  <c r="Q27" i="4"/>
  <c r="Q28" i="4"/>
  <c r="Q14" i="4"/>
  <c r="Q39" i="4" s="1"/>
  <c r="P18" i="4"/>
  <c r="P19" i="4"/>
  <c r="P20" i="4"/>
  <c r="P21" i="4"/>
  <c r="P22" i="4"/>
  <c r="P23" i="4"/>
  <c r="P25" i="4"/>
  <c r="P28" i="4"/>
  <c r="P14" i="4"/>
  <c r="P39" i="4" s="1"/>
  <c r="P15" i="4"/>
  <c r="M39" i="4" l="1"/>
  <c r="G39" i="4"/>
  <c r="J39" i="4"/>
  <c r="Q29" i="1" l="1"/>
  <c r="Q13" i="1"/>
  <c r="Q15" i="1" l="1"/>
  <c r="L15" i="1"/>
  <c r="H16" i="1"/>
  <c r="Q10" i="1" l="1"/>
  <c r="L10" i="1"/>
  <c r="Q14" i="1" l="1"/>
  <c r="L14" i="1"/>
  <c r="F16" i="1"/>
  <c r="L13" i="1" l="1"/>
  <c r="Q28" i="1" l="1"/>
  <c r="Q27" i="1" l="1"/>
  <c r="Q26" i="1" l="1"/>
  <c r="Q24" i="1" l="1"/>
  <c r="Q23" i="1"/>
  <c r="L12" i="1" l="1"/>
  <c r="L11" i="1" l="1"/>
  <c r="Q9" i="1" l="1"/>
  <c r="R30" i="1" s="1"/>
  <c r="Q30" i="1" s="1"/>
  <c r="L9" i="1"/>
  <c r="Q7" i="1" l="1"/>
  <c r="L7" i="1"/>
  <c r="L16" i="1" s="1"/>
  <c r="Q5" i="1" l="1"/>
  <c r="Q4" i="1"/>
  <c r="Q3" i="1"/>
</calcChain>
</file>

<file path=xl/sharedStrings.xml><?xml version="1.0" encoding="utf-8"?>
<sst xmlns="http://schemas.openxmlformats.org/spreadsheetml/2006/main" count="303" uniqueCount="94">
  <si>
    <t>NOM DU CLIENT</t>
  </si>
  <si>
    <t>VILLE</t>
  </si>
  <si>
    <t>ETAT</t>
  </si>
  <si>
    <t>PAYS</t>
  </si>
  <si>
    <t>N° FACT</t>
  </si>
  <si>
    <t>MONTANT</t>
  </si>
  <si>
    <t>AFG</t>
  </si>
  <si>
    <t>FP</t>
  </si>
  <si>
    <t>COMMISSIONS</t>
  </si>
  <si>
    <t>THE SOURCE</t>
  </si>
  <si>
    <t>REGLEMENT</t>
  </si>
  <si>
    <t>DATE</t>
  </si>
  <si>
    <t>NAPA</t>
  </si>
  <si>
    <t>CALIFORNIE</t>
  </si>
  <si>
    <t>FC06-2014</t>
  </si>
  <si>
    <t>TAUX</t>
  </si>
  <si>
    <t>VERITAS</t>
  </si>
  <si>
    <t>GLENDALE</t>
  </si>
  <si>
    <t>FC96-2013 - AC01-2014</t>
  </si>
  <si>
    <t>MONTANT HT</t>
  </si>
  <si>
    <t>DATE FACT</t>
  </si>
  <si>
    <t>GIEPAC</t>
  </si>
  <si>
    <t>SCOTT PAUL</t>
  </si>
  <si>
    <t>PORTLAND</t>
  </si>
  <si>
    <t>OREGON</t>
  </si>
  <si>
    <t xml:space="preserve">FC96-2013 </t>
  </si>
  <si>
    <t>VINITOR</t>
  </si>
  <si>
    <t>STOCKHOLM</t>
  </si>
  <si>
    <t>SUEDE</t>
  </si>
  <si>
    <t>CHELSEA VENTURES</t>
  </si>
  <si>
    <t>CHICAGO</t>
  </si>
  <si>
    <t>ILLINOIS</t>
  </si>
  <si>
    <t>TOTAL</t>
  </si>
  <si>
    <t>PHILIPPE LEROY</t>
  </si>
  <si>
    <t>AMI DE LEMOINE</t>
  </si>
  <si>
    <t>CB</t>
  </si>
  <si>
    <t>GREAT SIGNATURE</t>
  </si>
  <si>
    <t>ATLANTA</t>
  </si>
  <si>
    <t>GEORGIE</t>
  </si>
  <si>
    <t>LEMOINE = 13800$  -  1€ = 1,37$</t>
  </si>
  <si>
    <t>REGLEMENT en $</t>
  </si>
  <si>
    <t>FIVE GRAPES</t>
  </si>
  <si>
    <t>SONOMA</t>
  </si>
  <si>
    <t>GRAND MILLESIME</t>
  </si>
  <si>
    <t>MELBOURNE</t>
  </si>
  <si>
    <t>AUSTRALIE</t>
  </si>
  <si>
    <t>28/05+21/08</t>
  </si>
  <si>
    <t>CHELSEA VENTURES / JEAN JOHO</t>
  </si>
  <si>
    <t>CHRISTOPHE VINCENT</t>
  </si>
  <si>
    <t>THAILANDE</t>
  </si>
  <si>
    <t>VILLE / PAYS</t>
  </si>
  <si>
    <t>LE PARISIEN</t>
  </si>
  <si>
    <t>BEAUNE</t>
  </si>
  <si>
    <t>PHILIPPE DEDES</t>
  </si>
  <si>
    <t>NOGENT S/MARNE</t>
  </si>
  <si>
    <t>W&amp;S DIRECT</t>
  </si>
  <si>
    <t>DANEMARK</t>
  </si>
  <si>
    <t>CHÂTEAU MARKET</t>
  </si>
  <si>
    <t>CHINE</t>
  </si>
  <si>
    <r>
      <t xml:space="preserve">NOM DU CLIENT </t>
    </r>
    <r>
      <rPr>
        <b/>
        <sz val="12"/>
        <color rgb="FFFF0000"/>
        <rFont val="Calibri"/>
        <family val="2"/>
        <scheme val="minor"/>
      </rPr>
      <t>FINAL</t>
    </r>
  </si>
  <si>
    <t>VINOKIMS</t>
  </si>
  <si>
    <t>COREE</t>
  </si>
  <si>
    <t>LOU DUMONT</t>
  </si>
  <si>
    <t>SUNRISE</t>
  </si>
  <si>
    <t>JAPON</t>
  </si>
  <si>
    <t>DC0220</t>
  </si>
  <si>
    <t>FINE &amp;RARE</t>
  </si>
  <si>
    <t>TAIWAN</t>
  </si>
  <si>
    <t>SAN FRANCISCO/USA</t>
  </si>
  <si>
    <t>ATLANTA /USA</t>
  </si>
  <si>
    <t>CPA</t>
  </si>
  <si>
    <t>DIRECT</t>
  </si>
  <si>
    <t>HORIZON</t>
  </si>
  <si>
    <t>MASSACHUSSETS/USA</t>
  </si>
  <si>
    <t>CALIFORNIE/USA</t>
  </si>
  <si>
    <t>ILLINOIS/USA</t>
  </si>
  <si>
    <t>CHELSEA VENTURES/JEAN JOHO</t>
  </si>
  <si>
    <t>SCOTT PAUL WINES</t>
  </si>
  <si>
    <t>OREGON/USA</t>
  </si>
  <si>
    <t>FC13-2014</t>
  </si>
  <si>
    <t>FC21-2014</t>
  </si>
  <si>
    <t>FC53-2014</t>
  </si>
  <si>
    <t>FC27-2014</t>
  </si>
  <si>
    <t>FC35-2014</t>
  </si>
  <si>
    <t>FC14-2014</t>
  </si>
  <si>
    <t>*</t>
  </si>
  <si>
    <t>COMMISSIONS EN PLUS</t>
  </si>
  <si>
    <t>TX</t>
  </si>
  <si>
    <t>MAC ARTHUR BEVERAGES</t>
  </si>
  <si>
    <t>WASHINGTON / USA</t>
  </si>
  <si>
    <t>VERITAS IMPORTS</t>
  </si>
  <si>
    <t>GLENDALE / USA</t>
  </si>
  <si>
    <t>ATLANTA / USA</t>
  </si>
  <si>
    <t>NORTON /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</si>
</sst>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9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rgb="FF9900FF"/>
      </left>
      <right style="medium">
        <color rgb="FF9900FF"/>
      </right>
      <top style="medium">
        <color rgb="FF9900FF"/>
      </top>
      <bottom style="medium">
        <color rgb="FF9900FF"/>
      </bottom>
      <diagonal/>
    </border>
    <border>
      <left style="medium">
        <color rgb="FF9900FF"/>
      </left>
      <right style="medium">
        <color rgb="FF9900FF"/>
      </right>
      <top style="medium">
        <color rgb="FF9900FF"/>
      </top>
      <bottom/>
      <diagonal/>
    </border>
    <border>
      <left style="medium">
        <color rgb="FF9900FF"/>
      </left>
      <right style="medium">
        <color rgb="FF9900FF"/>
      </right>
      <top/>
      <bottom/>
      <diagonal/>
    </border>
    <border>
      <left style="medium">
        <color rgb="FF9900FF"/>
      </left>
      <right/>
      <top style="medium">
        <color rgb="FF9900FF"/>
      </top>
      <bottom style="medium">
        <color rgb="FF9900FF"/>
      </bottom>
      <diagonal/>
    </border>
    <border>
      <left/>
      <right style="medium">
        <color rgb="FF9900FF"/>
      </right>
      <top style="medium">
        <color rgb="FF9900FF"/>
      </top>
      <bottom style="medium">
        <color rgb="FF9900FF"/>
      </bottom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theme="5" tint="-0.499984740745262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9" fontId="0" fillId="0" borderId="0" xfId="0" applyNumberFormat="1"/>
    <xf numFmtId="2" fontId="0" fillId="0" borderId="0" xfId="0" applyNumberFormat="1"/>
    <xf numFmtId="14" fontId="0" fillId="0" borderId="0" xfId="0" applyNumberFormat="1"/>
    <xf numFmtId="2" fontId="0" fillId="0" borderId="2" xfId="0" applyNumberFormat="1" applyBorder="1"/>
    <xf numFmtId="2" fontId="0" fillId="0" borderId="1" xfId="0" applyNumberFormat="1" applyBorder="1"/>
    <xf numFmtId="0" fontId="1" fillId="0" borderId="0" xfId="0" applyFont="1"/>
    <xf numFmtId="2" fontId="2" fillId="0" borderId="2" xfId="0" applyNumberFormat="1" applyFont="1" applyBorder="1"/>
    <xf numFmtId="0" fontId="2" fillId="0" borderId="0" xfId="0" applyFont="1"/>
    <xf numFmtId="14" fontId="2" fillId="0" borderId="0" xfId="0" applyNumberFormat="1" applyFont="1"/>
    <xf numFmtId="2" fontId="0" fillId="2" borderId="2" xfId="0" applyNumberFormat="1" applyFill="1" applyBorder="1"/>
    <xf numFmtId="164" fontId="0" fillId="0" borderId="0" xfId="0" applyNumberFormat="1"/>
    <xf numFmtId="14" fontId="0" fillId="0" borderId="0" xfId="0" applyNumberFormat="1" applyFill="1"/>
    <xf numFmtId="2" fontId="0" fillId="0" borderId="0" xfId="0" applyNumberFormat="1" applyFill="1"/>
    <xf numFmtId="14" fontId="0" fillId="3" borderId="0" xfId="0" applyNumberFormat="1" applyFill="1"/>
    <xf numFmtId="2" fontId="0" fillId="3" borderId="2" xfId="0" applyNumberFormat="1" applyFill="1" applyBorder="1"/>
    <xf numFmtId="0" fontId="0" fillId="0" borderId="0" xfId="0" applyAlignment="1"/>
    <xf numFmtId="1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Border="1"/>
    <xf numFmtId="0" fontId="6" fillId="0" borderId="0" xfId="0" applyFont="1" applyAlignment="1"/>
    <xf numFmtId="2" fontId="0" fillId="3" borderId="0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" fontId="0" fillId="0" borderId="9" xfId="0" applyNumberFormat="1" applyBorder="1"/>
    <xf numFmtId="0" fontId="0" fillId="0" borderId="12" xfId="0" applyBorder="1"/>
    <xf numFmtId="0" fontId="0" fillId="0" borderId="13" xfId="0" applyBorder="1"/>
    <xf numFmtId="4" fontId="0" fillId="0" borderId="1" xfId="0" applyNumberFormat="1" applyBorder="1"/>
    <xf numFmtId="4" fontId="0" fillId="0" borderId="2" xfId="0" applyNumberFormat="1" applyBorder="1"/>
    <xf numFmtId="4" fontId="0" fillId="3" borderId="2" xfId="0" applyNumberFormat="1" applyFill="1" applyBorder="1"/>
    <xf numFmtId="4" fontId="0" fillId="0" borderId="0" xfId="0" applyNumberFormat="1"/>
    <xf numFmtId="4" fontId="0" fillId="0" borderId="8" xfId="0" applyNumberFormat="1" applyBorder="1"/>
    <xf numFmtId="4" fontId="0" fillId="0" borderId="4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0" fontId="0" fillId="0" borderId="0" xfId="0" applyAlignment="1">
      <alignment horizontal="center"/>
    </xf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4" xfId="0" applyNumberFormat="1" applyFont="1" applyBorder="1"/>
    <xf numFmtId="4" fontId="2" fillId="0" borderId="0" xfId="0" applyNumberFormat="1" applyFont="1" applyAlignment="1">
      <alignment horizontal="center"/>
    </xf>
    <xf numFmtId="0" fontId="0" fillId="0" borderId="0" xfId="0" applyAlignment="1"/>
    <xf numFmtId="0" fontId="6" fillId="0" borderId="0" xfId="0" applyFont="1" applyAlignment="1"/>
    <xf numFmtId="1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0" fillId="0" borderId="0" xfId="0" applyBorder="1"/>
    <xf numFmtId="14" fontId="0" fillId="0" borderId="19" xfId="0" applyNumberFormat="1" applyBorder="1"/>
    <xf numFmtId="2" fontId="0" fillId="0" borderId="2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FF"/>
      <color rgb="FF9966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T9" sqref="T9:T10"/>
    </sheetView>
  </sheetViews>
  <sheetFormatPr baseColWidth="10" defaultRowHeight="15" x14ac:dyDescent="0.25"/>
  <cols>
    <col min="1" max="1" width="30" bestFit="1" customWidth="1"/>
    <col min="3" max="3" width="11.42578125" bestFit="1" customWidth="1"/>
    <col min="4" max="4" width="11.42578125" style="4"/>
    <col min="5" max="5" width="8" bestFit="1" customWidth="1"/>
    <col min="6" max="6" width="10.28515625" style="3" bestFit="1" customWidth="1"/>
    <col min="7" max="7" width="8" bestFit="1" customWidth="1"/>
    <col min="8" max="8" width="10.28515625" style="3" bestFit="1" customWidth="1"/>
    <col min="9" max="9" width="10.85546875" style="4"/>
    <col min="10" max="10" width="10.28515625" style="3" bestFit="1" customWidth="1"/>
    <col min="11" max="11" width="22.42578125" customWidth="1"/>
    <col min="12" max="12" width="13" style="3" bestFit="1" customWidth="1"/>
    <col min="14" max="14" width="11.42578125" customWidth="1"/>
    <col min="15" max="15" width="10.28515625" bestFit="1" customWidth="1"/>
    <col min="17" max="17" width="11.42578125" style="3"/>
  </cols>
  <sheetData>
    <row r="1" spans="1:21" ht="15.75" thickBot="1" x14ac:dyDescent="0.3">
      <c r="E1" s="52" t="s">
        <v>6</v>
      </c>
      <c r="F1" s="52"/>
      <c r="G1" s="52" t="s">
        <v>7</v>
      </c>
      <c r="H1" s="52"/>
      <c r="I1" s="52" t="s">
        <v>10</v>
      </c>
      <c r="J1" s="52"/>
      <c r="K1" s="52" t="s">
        <v>8</v>
      </c>
      <c r="L1" s="52"/>
      <c r="M1" s="1"/>
      <c r="N1" s="52" t="s">
        <v>10</v>
      </c>
      <c r="O1" s="52"/>
      <c r="P1" s="52" t="s">
        <v>39</v>
      </c>
      <c r="Q1" s="52"/>
      <c r="R1" s="52"/>
      <c r="S1" t="s">
        <v>21</v>
      </c>
      <c r="T1" s="52" t="s">
        <v>40</v>
      </c>
      <c r="U1" s="52"/>
    </row>
    <row r="2" spans="1:21" ht="15.75" thickBot="1" x14ac:dyDescent="0.3">
      <c r="A2" t="s">
        <v>0</v>
      </c>
      <c r="B2" t="s">
        <v>1</v>
      </c>
      <c r="C2" t="s">
        <v>2</v>
      </c>
      <c r="D2" s="4" t="s">
        <v>20</v>
      </c>
      <c r="E2" t="s">
        <v>4</v>
      </c>
      <c r="F2" s="6" t="s">
        <v>5</v>
      </c>
      <c r="G2" t="s">
        <v>4</v>
      </c>
      <c r="H2" s="6" t="s">
        <v>5</v>
      </c>
      <c r="I2" s="4" t="s">
        <v>11</v>
      </c>
      <c r="J2" s="3" t="s">
        <v>5</v>
      </c>
      <c r="K2" t="s">
        <v>4</v>
      </c>
      <c r="L2" s="6" t="s">
        <v>19</v>
      </c>
      <c r="M2" t="s">
        <v>15</v>
      </c>
      <c r="N2" t="s">
        <v>11</v>
      </c>
      <c r="O2" t="s">
        <v>5</v>
      </c>
      <c r="P2" t="s">
        <v>11</v>
      </c>
      <c r="Q2" s="6" t="s">
        <v>5</v>
      </c>
      <c r="R2" t="s">
        <v>15</v>
      </c>
      <c r="T2" t="s">
        <v>11</v>
      </c>
      <c r="U2" t="s">
        <v>5</v>
      </c>
    </row>
    <row r="3" spans="1:21" ht="14.45" x14ac:dyDescent="0.3">
      <c r="A3" t="s">
        <v>9</v>
      </c>
      <c r="B3" t="s">
        <v>12</v>
      </c>
      <c r="C3" t="s">
        <v>13</v>
      </c>
      <c r="D3" s="4">
        <v>41661</v>
      </c>
      <c r="F3" s="5"/>
      <c r="G3">
        <v>2415</v>
      </c>
      <c r="H3" s="5">
        <v>22250.5</v>
      </c>
      <c r="I3" s="4">
        <v>41716</v>
      </c>
      <c r="J3" s="3">
        <v>22250.5</v>
      </c>
      <c r="K3" t="s">
        <v>14</v>
      </c>
      <c r="L3" s="5">
        <v>2225.0500000000002</v>
      </c>
      <c r="M3" s="2">
        <v>0.1</v>
      </c>
      <c r="Q3" s="11">
        <f>+H3*R3</f>
        <v>1112.5250000000001</v>
      </c>
      <c r="R3" s="2">
        <v>0.05</v>
      </c>
      <c r="S3">
        <v>20000</v>
      </c>
      <c r="T3" s="4">
        <v>41723</v>
      </c>
      <c r="U3" s="12">
        <v>1501.92</v>
      </c>
    </row>
    <row r="4" spans="1:21" ht="14.45" x14ac:dyDescent="0.3">
      <c r="A4" t="s">
        <v>16</v>
      </c>
      <c r="B4" t="s">
        <v>17</v>
      </c>
      <c r="C4" t="s">
        <v>13</v>
      </c>
      <c r="D4" s="4">
        <v>41572</v>
      </c>
      <c r="E4">
        <v>8810</v>
      </c>
      <c r="F4" s="5">
        <v>31362</v>
      </c>
      <c r="H4" s="5"/>
      <c r="I4" s="13">
        <v>41705</v>
      </c>
      <c r="J4" s="14">
        <v>31362</v>
      </c>
      <c r="K4" t="s">
        <v>18</v>
      </c>
      <c r="L4" s="5">
        <v>3136.2</v>
      </c>
      <c r="M4" s="2">
        <v>0.1</v>
      </c>
      <c r="Q4" s="11">
        <f>+F4*R4</f>
        <v>1568.1000000000001</v>
      </c>
      <c r="R4" s="2">
        <v>0.05</v>
      </c>
      <c r="S4">
        <v>45000</v>
      </c>
      <c r="T4" s="4">
        <v>41708</v>
      </c>
      <c r="U4" s="12">
        <v>2116.94</v>
      </c>
    </row>
    <row r="5" spans="1:21" ht="14.45" x14ac:dyDescent="0.3">
      <c r="A5" t="s">
        <v>16</v>
      </c>
      <c r="B5" t="s">
        <v>17</v>
      </c>
      <c r="C5" t="s">
        <v>13</v>
      </c>
      <c r="D5" s="4">
        <v>41572</v>
      </c>
      <c r="E5">
        <v>8811</v>
      </c>
      <c r="F5" s="5">
        <v>6840</v>
      </c>
      <c r="H5" s="5"/>
      <c r="I5" s="4">
        <v>41689</v>
      </c>
      <c r="J5" s="3">
        <v>6840</v>
      </c>
      <c r="K5" t="s">
        <v>18</v>
      </c>
      <c r="L5" s="5">
        <v>684</v>
      </c>
      <c r="M5" s="2">
        <v>0.1</v>
      </c>
      <c r="Q5" s="11">
        <f>+F5*R5</f>
        <v>342</v>
      </c>
      <c r="R5" s="2">
        <v>0.05</v>
      </c>
      <c r="T5" s="4">
        <v>41687</v>
      </c>
      <c r="U5" s="12">
        <v>468.5</v>
      </c>
    </row>
    <row r="6" spans="1:21" ht="14.45" x14ac:dyDescent="0.3">
      <c r="A6" t="s">
        <v>22</v>
      </c>
      <c r="B6" t="s">
        <v>23</v>
      </c>
      <c r="C6" t="s">
        <v>24</v>
      </c>
      <c r="D6" s="4">
        <v>41557</v>
      </c>
      <c r="E6">
        <v>8803</v>
      </c>
      <c r="F6" s="5">
        <v>10818</v>
      </c>
      <c r="H6" s="5"/>
      <c r="I6" s="4">
        <v>41656</v>
      </c>
      <c r="J6" s="3">
        <v>10818</v>
      </c>
      <c r="K6" t="s">
        <v>25</v>
      </c>
      <c r="L6" s="5">
        <v>1622.7</v>
      </c>
      <c r="M6" s="2">
        <v>0.15</v>
      </c>
      <c r="Q6" s="5">
        <v>0</v>
      </c>
      <c r="R6" s="2">
        <v>0</v>
      </c>
    </row>
    <row r="7" spans="1:21" ht="14.45" x14ac:dyDescent="0.3">
      <c r="A7" t="s">
        <v>29</v>
      </c>
      <c r="B7" t="s">
        <v>30</v>
      </c>
      <c r="C7" t="s">
        <v>31</v>
      </c>
      <c r="D7" s="4">
        <v>41723</v>
      </c>
      <c r="E7">
        <v>8894</v>
      </c>
      <c r="F7" s="5">
        <v>16320</v>
      </c>
      <c r="H7" s="5"/>
      <c r="I7" s="4">
        <v>41635</v>
      </c>
      <c r="J7" s="3">
        <v>16320</v>
      </c>
      <c r="K7" t="s">
        <v>80</v>
      </c>
      <c r="L7" s="5">
        <f>+F7*M7</f>
        <v>1632</v>
      </c>
      <c r="M7" s="2">
        <v>0.1</v>
      </c>
      <c r="Q7" s="11">
        <f>+F7*R7</f>
        <v>816</v>
      </c>
      <c r="R7" s="2">
        <v>0.05</v>
      </c>
      <c r="T7" s="4">
        <v>41687</v>
      </c>
      <c r="U7" s="12">
        <v>1118</v>
      </c>
    </row>
    <row r="8" spans="1:21" ht="14.45" x14ac:dyDescent="0.3">
      <c r="A8" s="9" t="s">
        <v>33</v>
      </c>
      <c r="B8" s="9" t="s">
        <v>34</v>
      </c>
      <c r="D8" s="10">
        <v>41676</v>
      </c>
      <c r="F8" s="5"/>
      <c r="H8" s="5"/>
      <c r="I8" s="4">
        <v>41676</v>
      </c>
      <c r="J8" s="3" t="s">
        <v>35</v>
      </c>
      <c r="L8" s="5"/>
      <c r="M8" s="2"/>
      <c r="Q8" s="8">
        <v>39.4</v>
      </c>
      <c r="R8" s="2">
        <v>0.05</v>
      </c>
    </row>
    <row r="9" spans="1:21" x14ac:dyDescent="0.25">
      <c r="A9" s="7" t="s">
        <v>16</v>
      </c>
      <c r="B9" t="s">
        <v>17</v>
      </c>
      <c r="C9" t="s">
        <v>13</v>
      </c>
      <c r="D9" s="15">
        <v>41761</v>
      </c>
      <c r="E9">
        <v>8911</v>
      </c>
      <c r="F9" s="16">
        <v>4440</v>
      </c>
      <c r="H9" s="5"/>
      <c r="I9" s="4">
        <v>41858</v>
      </c>
      <c r="J9" s="3">
        <v>4440</v>
      </c>
      <c r="L9" s="5">
        <f>+F9*M9</f>
        <v>444</v>
      </c>
      <c r="M9" s="2">
        <v>0.1</v>
      </c>
      <c r="Q9" s="11">
        <f>+F9*R9</f>
        <v>222</v>
      </c>
      <c r="R9" s="2">
        <v>0.05</v>
      </c>
      <c r="T9" s="50">
        <v>41884</v>
      </c>
      <c r="U9" s="51">
        <v>460</v>
      </c>
    </row>
    <row r="10" spans="1:21" x14ac:dyDescent="0.25">
      <c r="A10" s="7" t="s">
        <v>16</v>
      </c>
      <c r="B10" t="s">
        <v>17</v>
      </c>
      <c r="C10" t="s">
        <v>13</v>
      </c>
      <c r="D10" s="15">
        <v>41761</v>
      </c>
      <c r="F10" s="16"/>
      <c r="G10">
        <v>2435</v>
      </c>
      <c r="H10" s="5">
        <v>2370</v>
      </c>
      <c r="I10" s="4">
        <v>41859</v>
      </c>
      <c r="J10" s="3">
        <v>2370</v>
      </c>
      <c r="L10" s="5">
        <f>+H10*M10</f>
        <v>237</v>
      </c>
      <c r="M10" s="2">
        <v>0.1</v>
      </c>
      <c r="Q10" s="11">
        <f>+H10*R10</f>
        <v>118.5</v>
      </c>
      <c r="R10" s="2">
        <v>0.05</v>
      </c>
      <c r="T10" s="50"/>
      <c r="U10" s="51"/>
    </row>
    <row r="11" spans="1:21" ht="14.45" x14ac:dyDescent="0.3">
      <c r="A11" t="s">
        <v>22</v>
      </c>
      <c r="B11" t="s">
        <v>23</v>
      </c>
      <c r="C11" t="s">
        <v>24</v>
      </c>
      <c r="D11" s="4">
        <v>41673</v>
      </c>
      <c r="E11">
        <v>8879</v>
      </c>
      <c r="F11" s="5">
        <v>3480</v>
      </c>
      <c r="H11" s="5"/>
      <c r="I11" s="4">
        <v>41726</v>
      </c>
      <c r="J11" s="3">
        <v>3480</v>
      </c>
      <c r="L11" s="5">
        <f>+F11*M11</f>
        <v>522</v>
      </c>
      <c r="M11" s="2">
        <v>0.15</v>
      </c>
      <c r="Q11" s="5">
        <v>0</v>
      </c>
      <c r="R11" s="2">
        <v>0</v>
      </c>
    </row>
    <row r="12" spans="1:21" ht="14.45" x14ac:dyDescent="0.3">
      <c r="A12" t="s">
        <v>36</v>
      </c>
      <c r="B12" t="s">
        <v>37</v>
      </c>
      <c r="C12" t="s">
        <v>38</v>
      </c>
      <c r="D12" s="4">
        <v>41674</v>
      </c>
      <c r="F12" s="5"/>
      <c r="G12">
        <v>2417</v>
      </c>
      <c r="H12" s="5">
        <v>3696</v>
      </c>
      <c r="I12" s="4">
        <v>41664</v>
      </c>
      <c r="J12" s="3">
        <v>3696</v>
      </c>
      <c r="L12" s="5">
        <f>+H12*M12</f>
        <v>554.4</v>
      </c>
      <c r="M12" s="2">
        <v>0.15</v>
      </c>
      <c r="Q12" s="5">
        <v>0</v>
      </c>
      <c r="R12" s="2">
        <v>0</v>
      </c>
    </row>
    <row r="13" spans="1:21" x14ac:dyDescent="0.25">
      <c r="A13" t="s">
        <v>41</v>
      </c>
      <c r="B13" t="s">
        <v>42</v>
      </c>
      <c r="C13" t="s">
        <v>13</v>
      </c>
      <c r="D13" s="4">
        <v>41724</v>
      </c>
      <c r="F13" s="5"/>
      <c r="G13">
        <v>2427</v>
      </c>
      <c r="H13" s="5">
        <v>10932.6</v>
      </c>
      <c r="L13" s="5">
        <f>+H13*M13</f>
        <v>1093.26</v>
      </c>
      <c r="M13" s="2">
        <v>0.1</v>
      </c>
      <c r="Q13" s="11">
        <f>+H13*R13</f>
        <v>546.63</v>
      </c>
      <c r="R13" s="2">
        <v>0.05</v>
      </c>
      <c r="S13">
        <v>8000</v>
      </c>
      <c r="T13" s="50">
        <v>41837</v>
      </c>
      <c r="U13" s="51">
        <v>919</v>
      </c>
    </row>
    <row r="14" spans="1:21" x14ac:dyDescent="0.25">
      <c r="A14" t="s">
        <v>47</v>
      </c>
      <c r="B14" t="s">
        <v>30</v>
      </c>
      <c r="C14" t="s">
        <v>31</v>
      </c>
      <c r="D14" s="4">
        <v>41730</v>
      </c>
      <c r="F14" s="5"/>
      <c r="G14">
        <v>2429</v>
      </c>
      <c r="H14" s="5">
        <v>1466.4</v>
      </c>
      <c r="I14" s="4">
        <v>41829</v>
      </c>
      <c r="J14" s="3">
        <v>1466.4</v>
      </c>
      <c r="L14" s="5">
        <f>+H14*M14</f>
        <v>146.64000000000001</v>
      </c>
      <c r="M14" s="2">
        <v>0.1</v>
      </c>
      <c r="Q14" s="11">
        <f>+H14*R14</f>
        <v>73.320000000000007</v>
      </c>
      <c r="R14" s="2">
        <v>0.05</v>
      </c>
      <c r="T14" s="50"/>
      <c r="U14" s="51"/>
    </row>
    <row r="15" spans="1:21" thickBot="1" x14ac:dyDescent="0.35">
      <c r="A15" t="s">
        <v>36</v>
      </c>
      <c r="B15" t="s">
        <v>37</v>
      </c>
      <c r="C15" t="s">
        <v>38</v>
      </c>
      <c r="D15" s="4">
        <v>41808</v>
      </c>
      <c r="F15" s="5"/>
      <c r="G15">
        <v>2450</v>
      </c>
      <c r="H15" s="5">
        <v>27588</v>
      </c>
      <c r="I15" s="4" t="s">
        <v>46</v>
      </c>
      <c r="J15" s="3">
        <v>24500</v>
      </c>
      <c r="L15" s="5">
        <f>+H15*M15</f>
        <v>2758.8</v>
      </c>
      <c r="M15" s="2">
        <v>0.1</v>
      </c>
      <c r="Q15" s="5">
        <f>+H15*R15</f>
        <v>0</v>
      </c>
      <c r="R15" s="2">
        <v>0</v>
      </c>
    </row>
    <row r="16" spans="1:21" thickBot="1" x14ac:dyDescent="0.35">
      <c r="A16" t="s">
        <v>32</v>
      </c>
      <c r="F16" s="6">
        <f>SUM(F4:F14)</f>
        <v>73260</v>
      </c>
      <c r="H16" s="6">
        <f>SUM(H3:H15)</f>
        <v>68303.5</v>
      </c>
      <c r="L16" s="6">
        <f>SUM(L3:L15)</f>
        <v>15056.05</v>
      </c>
      <c r="Q16" s="6">
        <f>SUM(Q3:Q14)-Q8</f>
        <v>4799.0749999999998</v>
      </c>
    </row>
    <row r="22" spans="17:19" ht="14.45" x14ac:dyDescent="0.3">
      <c r="Q22" s="3">
        <v>1.37</v>
      </c>
      <c r="R22">
        <v>1</v>
      </c>
    </row>
    <row r="23" spans="17:19" ht="14.45" x14ac:dyDescent="0.3">
      <c r="Q23" s="3">
        <f>+R23*Q22</f>
        <v>1117.92</v>
      </c>
      <c r="R23">
        <v>816</v>
      </c>
    </row>
    <row r="24" spans="17:19" ht="14.45" x14ac:dyDescent="0.3">
      <c r="Q24" s="3">
        <f>+R24*Q22</f>
        <v>468.54</v>
      </c>
      <c r="R24">
        <v>342</v>
      </c>
    </row>
    <row r="25" spans="17:19" ht="14.45" x14ac:dyDescent="0.3">
      <c r="Q25" s="3">
        <f>SUM(Q23:Q24)</f>
        <v>1586.46</v>
      </c>
    </row>
    <row r="26" spans="17:19" ht="14.45" x14ac:dyDescent="0.3">
      <c r="Q26" s="3">
        <f>+R26*1.3893</f>
        <v>2178.56133</v>
      </c>
      <c r="R26">
        <v>1568.1</v>
      </c>
    </row>
    <row r="27" spans="17:19" ht="14.45" x14ac:dyDescent="0.3">
      <c r="Q27" s="3">
        <f>+R27*1.35</f>
        <v>2116.9349999999999</v>
      </c>
      <c r="R27">
        <v>1568.1</v>
      </c>
    </row>
    <row r="28" spans="17:19" ht="14.45" x14ac:dyDescent="0.3">
      <c r="Q28" s="3">
        <f>+R28*1.35</f>
        <v>1501.9155000000001</v>
      </c>
      <c r="R28">
        <v>1112.53</v>
      </c>
    </row>
    <row r="29" spans="17:19" ht="14.45" x14ac:dyDescent="0.3">
      <c r="Q29" s="3">
        <f>+R29*1.35</f>
        <v>918.99900000000002</v>
      </c>
      <c r="R29">
        <v>680.74</v>
      </c>
      <c r="S29" s="3"/>
    </row>
    <row r="30" spans="17:19" ht="14.45" x14ac:dyDescent="0.3">
      <c r="Q30" s="18">
        <f>+R30*1.35</f>
        <v>459.67500000000001</v>
      </c>
      <c r="R30" s="3">
        <f>+Q9+Q10</f>
        <v>340.5</v>
      </c>
    </row>
  </sheetData>
  <mergeCells count="11">
    <mergeCell ref="T13:T14"/>
    <mergeCell ref="U13:U14"/>
    <mergeCell ref="T1:U1"/>
    <mergeCell ref="P1:R1"/>
    <mergeCell ref="E1:F1"/>
    <mergeCell ref="G1:H1"/>
    <mergeCell ref="K1:L1"/>
    <mergeCell ref="N1:O1"/>
    <mergeCell ref="I1:J1"/>
    <mergeCell ref="T9:T10"/>
    <mergeCell ref="U9:U10"/>
  </mergeCells>
  <pageMargins left="0.7" right="0.7" top="0.75" bottom="0.75" header="0.3" footer="0.3"/>
  <pageSetup paperSize="9" orientation="portrait" verticalDpi="0" r:id="rId1"/>
  <ignoredErrors>
    <ignoredError sqref="L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A4" sqref="A4"/>
    </sheetView>
  </sheetViews>
  <sheetFormatPr baseColWidth="10" defaultRowHeight="15" x14ac:dyDescent="0.25"/>
  <cols>
    <col min="1" max="1" width="17.28515625" bestFit="1" customWidth="1"/>
    <col min="2" max="2" width="12" bestFit="1" customWidth="1"/>
    <col min="7" max="7" width="11.42578125" style="3"/>
    <col min="9" max="9" width="11.42578125" style="3"/>
    <col min="11" max="11" width="11.42578125" style="3"/>
    <col min="13" max="13" width="11.42578125" style="3"/>
    <col min="16" max="16" width="11.42578125" style="3"/>
  </cols>
  <sheetData>
    <row r="1" spans="1:16" ht="14.45" x14ac:dyDescent="0.3">
      <c r="F1" s="52" t="s">
        <v>6</v>
      </c>
      <c r="G1" s="52"/>
      <c r="H1" s="52" t="s">
        <v>7</v>
      </c>
      <c r="I1" s="52"/>
      <c r="J1" s="52" t="s">
        <v>10</v>
      </c>
      <c r="K1" s="52"/>
      <c r="L1" s="52" t="s">
        <v>8</v>
      </c>
      <c r="M1" s="52"/>
      <c r="N1" s="1"/>
      <c r="O1" s="52" t="s">
        <v>10</v>
      </c>
      <c r="P1" s="52"/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20</v>
      </c>
      <c r="F2" t="s">
        <v>4</v>
      </c>
      <c r="G2" s="3" t="s">
        <v>5</v>
      </c>
      <c r="H2" t="s">
        <v>4</v>
      </c>
      <c r="I2" s="3" t="s">
        <v>5</v>
      </c>
      <c r="J2" t="s">
        <v>11</v>
      </c>
      <c r="K2" s="3" t="s">
        <v>5</v>
      </c>
      <c r="L2" t="s">
        <v>4</v>
      </c>
      <c r="M2" s="3" t="s">
        <v>5</v>
      </c>
      <c r="N2" t="s">
        <v>15</v>
      </c>
      <c r="O2" t="s">
        <v>11</v>
      </c>
      <c r="P2" s="3" t="s">
        <v>5</v>
      </c>
    </row>
    <row r="3" spans="1:16" ht="14.45" x14ac:dyDescent="0.3">
      <c r="A3" t="s">
        <v>26</v>
      </c>
      <c r="B3" t="s">
        <v>27</v>
      </c>
      <c r="D3" t="s">
        <v>28</v>
      </c>
      <c r="E3" s="4">
        <v>41652</v>
      </c>
      <c r="F3">
        <v>8871</v>
      </c>
      <c r="G3" s="3">
        <v>5475</v>
      </c>
      <c r="J3" s="4">
        <v>41653</v>
      </c>
      <c r="K3" s="3">
        <v>5475</v>
      </c>
      <c r="L3" t="s">
        <v>79</v>
      </c>
      <c r="M3" s="3">
        <v>547.5</v>
      </c>
      <c r="N3" s="2">
        <v>0.1</v>
      </c>
    </row>
    <row r="4" spans="1:16" ht="14.45" x14ac:dyDescent="0.3">
      <c r="A4" t="s">
        <v>43</v>
      </c>
      <c r="B4" t="s">
        <v>44</v>
      </c>
      <c r="D4" t="s">
        <v>45</v>
      </c>
      <c r="E4" s="4">
        <v>41780</v>
      </c>
      <c r="F4">
        <v>8933</v>
      </c>
      <c r="G4" s="3">
        <v>12476.4</v>
      </c>
      <c r="J4" s="4">
        <v>41911</v>
      </c>
      <c r="K4" s="3">
        <v>12476.4</v>
      </c>
    </row>
  </sheetData>
  <mergeCells count="5">
    <mergeCell ref="F1:G1"/>
    <mergeCell ref="H1:I1"/>
    <mergeCell ref="J1:K1"/>
    <mergeCell ref="L1:M1"/>
    <mergeCell ref="O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C12" sqref="C12"/>
    </sheetView>
  </sheetViews>
  <sheetFormatPr baseColWidth="10" defaultRowHeight="15" x14ac:dyDescent="0.25"/>
  <cols>
    <col min="1" max="1" width="11.42578125" style="19"/>
    <col min="2" max="2" width="30" bestFit="1" customWidth="1"/>
    <col min="3" max="3" width="19.7109375" bestFit="1" customWidth="1"/>
    <col min="5" max="5" width="1.5703125" customWidth="1"/>
    <col min="7" max="7" width="10.28515625" style="36" bestFit="1" customWidth="1"/>
    <col min="8" max="8" width="3.28515625" customWidth="1"/>
    <col min="10" max="10" width="10.28515625" style="36" bestFit="1" customWidth="1"/>
    <col min="11" max="11" width="3.5703125" customWidth="1"/>
    <col min="12" max="12" width="20.7109375" bestFit="1" customWidth="1"/>
    <col min="13" max="13" width="10.28515625" style="36" bestFit="1" customWidth="1"/>
    <col min="14" max="14" width="4.5703125" bestFit="1" customWidth="1"/>
    <col min="15" max="15" width="2" bestFit="1" customWidth="1"/>
    <col min="16" max="17" width="10.7109375" style="36" customWidth="1"/>
  </cols>
  <sheetData>
    <row r="1" spans="1:17" thickBot="1" x14ac:dyDescent="0.35">
      <c r="D1" s="4"/>
      <c r="E1" s="4"/>
      <c r="F1" s="54" t="s">
        <v>6</v>
      </c>
      <c r="G1" s="54"/>
      <c r="H1" s="22"/>
      <c r="I1" s="55" t="s">
        <v>7</v>
      </c>
      <c r="J1" s="55"/>
      <c r="K1" s="17"/>
      <c r="L1" s="53" t="s">
        <v>8</v>
      </c>
      <c r="M1" s="53"/>
      <c r="N1" s="17"/>
    </row>
    <row r="2" spans="1:17" ht="16.5" thickBot="1" x14ac:dyDescent="0.3">
      <c r="B2" t="s">
        <v>59</v>
      </c>
      <c r="C2" t="s">
        <v>50</v>
      </c>
      <c r="D2" s="4" t="s">
        <v>20</v>
      </c>
      <c r="E2" s="4"/>
      <c r="F2" s="26" t="s">
        <v>4</v>
      </c>
      <c r="G2" s="33" t="s">
        <v>5</v>
      </c>
      <c r="H2" s="21"/>
      <c r="I2" s="27" t="s">
        <v>4</v>
      </c>
      <c r="J2" s="37" t="s">
        <v>5</v>
      </c>
      <c r="K2" s="30"/>
      <c r="L2" s="31" t="s">
        <v>4</v>
      </c>
      <c r="M2" s="39" t="s">
        <v>5</v>
      </c>
      <c r="N2" s="43" t="s">
        <v>87</v>
      </c>
    </row>
    <row r="3" spans="1:17" ht="14.45" x14ac:dyDescent="0.3">
      <c r="A3" s="20"/>
      <c r="D3" s="4"/>
      <c r="E3" s="4"/>
      <c r="F3" s="24"/>
      <c r="G3" s="34"/>
      <c r="H3" s="21"/>
      <c r="I3" s="28"/>
      <c r="J3" s="38"/>
      <c r="K3" s="30"/>
      <c r="M3" s="40"/>
      <c r="N3" s="2"/>
    </row>
    <row r="4" spans="1:17" ht="14.45" x14ac:dyDescent="0.3">
      <c r="A4" s="20" t="s">
        <v>71</v>
      </c>
      <c r="B4" t="s">
        <v>77</v>
      </c>
      <c r="C4" t="s">
        <v>78</v>
      </c>
      <c r="D4" s="4">
        <v>41557</v>
      </c>
      <c r="E4" s="4"/>
      <c r="F4" s="24">
        <v>8803</v>
      </c>
      <c r="G4" s="34">
        <v>10818</v>
      </c>
      <c r="H4" s="21"/>
      <c r="I4" s="28"/>
      <c r="J4" s="38"/>
      <c r="K4" s="30"/>
      <c r="L4" t="s">
        <v>25</v>
      </c>
      <c r="M4" s="40">
        <v>1622.7</v>
      </c>
      <c r="N4" s="2">
        <v>0.15</v>
      </c>
    </row>
    <row r="5" spans="1:17" ht="14.45" x14ac:dyDescent="0.3">
      <c r="A5" s="20" t="s">
        <v>71</v>
      </c>
      <c r="B5" t="s">
        <v>77</v>
      </c>
      <c r="C5" t="s">
        <v>78</v>
      </c>
      <c r="D5" s="4">
        <v>41673</v>
      </c>
      <c r="E5" s="4"/>
      <c r="F5" s="24">
        <v>8879</v>
      </c>
      <c r="G5" s="34">
        <v>3480</v>
      </c>
      <c r="H5" s="21"/>
      <c r="I5" s="28"/>
      <c r="J5" s="38"/>
      <c r="K5" s="30"/>
      <c r="L5" t="s">
        <v>79</v>
      </c>
      <c r="M5" s="40">
        <v>348</v>
      </c>
      <c r="N5" s="2">
        <v>0.1</v>
      </c>
      <c r="O5" t="s">
        <v>85</v>
      </c>
    </row>
    <row r="6" spans="1:17" ht="14.45" x14ac:dyDescent="0.3">
      <c r="A6" s="20" t="s">
        <v>71</v>
      </c>
      <c r="B6" t="s">
        <v>77</v>
      </c>
      <c r="C6" t="s">
        <v>78</v>
      </c>
      <c r="D6" s="4">
        <v>41836</v>
      </c>
      <c r="E6" s="4"/>
      <c r="F6" s="24">
        <v>8983</v>
      </c>
      <c r="G6" s="34">
        <v>18402</v>
      </c>
      <c r="H6" s="21"/>
      <c r="I6" s="28">
        <v>2471</v>
      </c>
      <c r="J6" s="38">
        <v>1140</v>
      </c>
      <c r="K6" s="30"/>
      <c r="L6" t="s">
        <v>81</v>
      </c>
      <c r="M6" s="40">
        <v>2760.3</v>
      </c>
      <c r="N6" s="2">
        <v>0.15</v>
      </c>
    </row>
    <row r="7" spans="1:17" ht="14.45" x14ac:dyDescent="0.3">
      <c r="A7" s="20" t="s">
        <v>71</v>
      </c>
      <c r="B7" t="s">
        <v>9</v>
      </c>
      <c r="C7" t="s">
        <v>74</v>
      </c>
      <c r="D7" s="4">
        <v>41661</v>
      </c>
      <c r="E7" s="4"/>
      <c r="F7" s="24"/>
      <c r="G7" s="34"/>
      <c r="H7" s="21"/>
      <c r="I7" s="28">
        <v>2415</v>
      </c>
      <c r="J7" s="38">
        <v>22250.5</v>
      </c>
      <c r="K7" s="30"/>
      <c r="L7" t="s">
        <v>14</v>
      </c>
      <c r="M7" s="40">
        <v>2225.0500000000002</v>
      </c>
      <c r="N7" s="2">
        <v>0.1</v>
      </c>
    </row>
    <row r="8" spans="1:17" ht="14.45" x14ac:dyDescent="0.3">
      <c r="A8" s="20" t="s">
        <v>71</v>
      </c>
      <c r="B8" t="s">
        <v>29</v>
      </c>
      <c r="C8" t="s">
        <v>75</v>
      </c>
      <c r="D8" s="4">
        <v>41723</v>
      </c>
      <c r="E8" s="4"/>
      <c r="F8" s="24">
        <v>8894</v>
      </c>
      <c r="G8" s="34">
        <v>16320</v>
      </c>
      <c r="H8" s="21"/>
      <c r="I8" s="28"/>
      <c r="J8" s="38"/>
      <c r="K8" s="30"/>
      <c r="L8" t="s">
        <v>80</v>
      </c>
      <c r="M8" s="40">
        <v>1632</v>
      </c>
      <c r="N8" s="2">
        <v>0.1</v>
      </c>
    </row>
    <row r="9" spans="1:17" ht="14.45" x14ac:dyDescent="0.3">
      <c r="A9" s="20" t="s">
        <v>71</v>
      </c>
      <c r="B9" t="s">
        <v>76</v>
      </c>
      <c r="C9" t="s">
        <v>75</v>
      </c>
      <c r="D9" s="4">
        <v>41730</v>
      </c>
      <c r="E9" s="4"/>
      <c r="F9" s="24"/>
      <c r="G9" s="34"/>
      <c r="H9" s="21"/>
      <c r="I9" s="28">
        <v>2429</v>
      </c>
      <c r="J9" s="38">
        <v>1466.4</v>
      </c>
      <c r="K9" s="30"/>
      <c r="L9" t="s">
        <v>82</v>
      </c>
      <c r="M9" s="40">
        <v>146.63999999999999</v>
      </c>
      <c r="N9" s="2">
        <v>0.1</v>
      </c>
    </row>
    <row r="10" spans="1:17" ht="14.45" x14ac:dyDescent="0.3">
      <c r="A10" s="20" t="s">
        <v>71</v>
      </c>
      <c r="B10" t="s">
        <v>16</v>
      </c>
      <c r="C10" t="s">
        <v>74</v>
      </c>
      <c r="D10" s="4">
        <v>41572</v>
      </c>
      <c r="E10" s="4"/>
      <c r="F10" s="24">
        <v>8810</v>
      </c>
      <c r="G10" s="34">
        <v>31362</v>
      </c>
      <c r="H10" s="21"/>
      <c r="I10" s="28"/>
      <c r="J10" s="38"/>
      <c r="K10" s="30"/>
      <c r="L10" t="s">
        <v>18</v>
      </c>
      <c r="M10" s="40">
        <v>3136.2</v>
      </c>
      <c r="N10" s="2">
        <v>0.1</v>
      </c>
    </row>
    <row r="11" spans="1:17" ht="14.45" x14ac:dyDescent="0.3">
      <c r="A11" s="20" t="s">
        <v>71</v>
      </c>
      <c r="B11" t="s">
        <v>16</v>
      </c>
      <c r="C11" t="s">
        <v>74</v>
      </c>
      <c r="D11" s="4">
        <v>41572</v>
      </c>
      <c r="E11" s="4"/>
      <c r="F11" s="24">
        <v>8811</v>
      </c>
      <c r="G11" s="34">
        <v>6840</v>
      </c>
      <c r="H11" s="21"/>
      <c r="I11" s="28"/>
      <c r="J11" s="38"/>
      <c r="K11" s="30"/>
      <c r="L11" t="s">
        <v>18</v>
      </c>
      <c r="M11" s="40">
        <v>684</v>
      </c>
      <c r="N11" s="2">
        <v>0.1</v>
      </c>
    </row>
    <row r="12" spans="1:17" thickBot="1" x14ac:dyDescent="0.35">
      <c r="A12" s="20" t="s">
        <v>71</v>
      </c>
      <c r="B12" t="s">
        <v>16</v>
      </c>
      <c r="C12" t="s">
        <v>74</v>
      </c>
      <c r="D12" s="4">
        <v>41761</v>
      </c>
      <c r="E12" s="4"/>
      <c r="F12" s="24">
        <v>8911</v>
      </c>
      <c r="G12" s="34">
        <v>4440</v>
      </c>
      <c r="H12" s="21"/>
      <c r="I12" s="28">
        <v>2435</v>
      </c>
      <c r="J12" s="38">
        <v>2370</v>
      </c>
      <c r="K12" s="30"/>
      <c r="L12" t="s">
        <v>83</v>
      </c>
      <c r="M12" s="40">
        <v>444</v>
      </c>
      <c r="N12" s="2">
        <v>0.1</v>
      </c>
      <c r="P12" s="47" t="s">
        <v>6</v>
      </c>
      <c r="Q12" s="47" t="s">
        <v>7</v>
      </c>
    </row>
    <row r="13" spans="1:17" thickBot="1" x14ac:dyDescent="0.35">
      <c r="A13" s="20" t="s">
        <v>71</v>
      </c>
      <c r="B13" t="s">
        <v>36</v>
      </c>
      <c r="C13" t="s">
        <v>69</v>
      </c>
      <c r="D13" s="4">
        <v>41674</v>
      </c>
      <c r="E13" s="4"/>
      <c r="F13" s="24"/>
      <c r="G13" s="34"/>
      <c r="H13" s="21"/>
      <c r="I13" s="28">
        <v>2417</v>
      </c>
      <c r="J13" s="38">
        <v>3696</v>
      </c>
      <c r="K13" s="30"/>
      <c r="L13" t="s">
        <v>84</v>
      </c>
      <c r="M13" s="40">
        <v>396.6</v>
      </c>
      <c r="N13" s="2">
        <v>0.1</v>
      </c>
      <c r="O13" t="s">
        <v>85</v>
      </c>
      <c r="P13" s="41" t="s">
        <v>86</v>
      </c>
      <c r="Q13" s="42"/>
    </row>
    <row r="14" spans="1:17" ht="14.45" x14ac:dyDescent="0.3">
      <c r="A14" s="20" t="s">
        <v>70</v>
      </c>
      <c r="B14" t="s">
        <v>77</v>
      </c>
      <c r="C14" t="s">
        <v>78</v>
      </c>
      <c r="D14" s="4">
        <v>41536</v>
      </c>
      <c r="E14" s="4"/>
      <c r="F14" s="24">
        <v>8791</v>
      </c>
      <c r="G14" s="34">
        <v>3780</v>
      </c>
      <c r="H14" s="21"/>
      <c r="I14" s="28">
        <v>2361</v>
      </c>
      <c r="J14" s="38">
        <v>8280</v>
      </c>
      <c r="K14" s="30"/>
      <c r="M14" s="40"/>
      <c r="N14" s="2"/>
      <c r="P14" s="44">
        <f>+G14*10%</f>
        <v>378</v>
      </c>
      <c r="Q14" s="44">
        <f>+J14*10%</f>
        <v>828</v>
      </c>
    </row>
    <row r="15" spans="1:17" ht="14.45" x14ac:dyDescent="0.3">
      <c r="A15" s="20" t="s">
        <v>70</v>
      </c>
      <c r="B15" t="s">
        <v>72</v>
      </c>
      <c r="C15" t="s">
        <v>73</v>
      </c>
      <c r="D15" s="4">
        <v>41652</v>
      </c>
      <c r="E15" s="4"/>
      <c r="F15" s="24">
        <v>8870</v>
      </c>
      <c r="G15" s="34">
        <v>10555.92</v>
      </c>
      <c r="H15" s="21"/>
      <c r="I15" s="28"/>
      <c r="J15" s="38"/>
      <c r="K15" s="30"/>
      <c r="M15" s="40"/>
      <c r="N15" s="2"/>
      <c r="P15" s="45">
        <f>+G15*10%</f>
        <v>1055.5920000000001</v>
      </c>
      <c r="Q15" s="45"/>
    </row>
    <row r="16" spans="1:17" ht="14.45" x14ac:dyDescent="0.3">
      <c r="A16" s="20" t="s">
        <v>70</v>
      </c>
      <c r="B16" t="s">
        <v>36</v>
      </c>
      <c r="C16" t="s">
        <v>69</v>
      </c>
      <c r="D16" s="4">
        <v>41808</v>
      </c>
      <c r="E16" s="4"/>
      <c r="F16" s="24"/>
      <c r="G16" s="34"/>
      <c r="H16" s="21"/>
      <c r="I16" s="28">
        <v>2450</v>
      </c>
      <c r="J16" s="38">
        <v>27588</v>
      </c>
      <c r="K16" s="30"/>
      <c r="M16" s="40"/>
      <c r="N16" s="2"/>
      <c r="P16" s="45"/>
      <c r="Q16" s="45">
        <f t="shared" ref="Q16:Q28" si="0">+J16*10%</f>
        <v>2758.8</v>
      </c>
    </row>
    <row r="17" spans="1:17" ht="14.45" x14ac:dyDescent="0.3">
      <c r="A17" s="20" t="s">
        <v>70</v>
      </c>
      <c r="B17" t="s">
        <v>41</v>
      </c>
      <c r="C17" t="s">
        <v>68</v>
      </c>
      <c r="D17" s="4">
        <v>41724</v>
      </c>
      <c r="E17" s="4"/>
      <c r="F17" s="24"/>
      <c r="G17" s="34"/>
      <c r="H17" s="21"/>
      <c r="I17" s="28">
        <v>2427</v>
      </c>
      <c r="J17" s="38">
        <v>10932.6</v>
      </c>
      <c r="K17" s="30"/>
      <c r="M17" s="40"/>
      <c r="N17" s="2"/>
      <c r="P17" s="45"/>
      <c r="Q17" s="45">
        <f t="shared" si="0"/>
        <v>1093.26</v>
      </c>
    </row>
    <row r="18" spans="1:17" ht="14.45" x14ac:dyDescent="0.3">
      <c r="A18" s="20" t="s">
        <v>70</v>
      </c>
      <c r="B18" t="s">
        <v>66</v>
      </c>
      <c r="C18" t="s">
        <v>67</v>
      </c>
      <c r="D18" s="4">
        <v>41536</v>
      </c>
      <c r="E18" s="4"/>
      <c r="F18" s="24">
        <v>8789</v>
      </c>
      <c r="G18" s="34">
        <v>7752</v>
      </c>
      <c r="H18" s="21"/>
      <c r="I18" s="28"/>
      <c r="J18" s="38"/>
      <c r="K18" s="30"/>
      <c r="M18" s="40"/>
      <c r="N18" s="2"/>
      <c r="P18" s="45">
        <f t="shared" ref="P18:P28" si="1">+G18*10%</f>
        <v>775.2</v>
      </c>
      <c r="Q18" s="45"/>
    </row>
    <row r="19" spans="1:17" ht="14.45" x14ac:dyDescent="0.3">
      <c r="A19" s="20" t="s">
        <v>70</v>
      </c>
      <c r="B19" t="s">
        <v>66</v>
      </c>
      <c r="C19" t="s">
        <v>67</v>
      </c>
      <c r="D19" s="4">
        <v>41836</v>
      </c>
      <c r="E19" s="4"/>
      <c r="F19" s="24">
        <v>8982</v>
      </c>
      <c r="G19" s="34">
        <v>12504</v>
      </c>
      <c r="H19" s="21"/>
      <c r="I19" s="28"/>
      <c r="J19" s="38"/>
      <c r="K19" s="30"/>
      <c r="M19" s="40"/>
      <c r="N19" s="2"/>
      <c r="P19" s="45">
        <f t="shared" si="1"/>
        <v>1250.4000000000001</v>
      </c>
      <c r="Q19" s="45"/>
    </row>
    <row r="20" spans="1:17" ht="14.45" x14ac:dyDescent="0.3">
      <c r="A20" s="20" t="s">
        <v>70</v>
      </c>
      <c r="B20" t="s">
        <v>65</v>
      </c>
      <c r="C20" t="s">
        <v>49</v>
      </c>
      <c r="D20" s="4">
        <v>41550</v>
      </c>
      <c r="E20" s="4"/>
      <c r="F20" s="24">
        <v>8801</v>
      </c>
      <c r="G20" s="34">
        <v>1276.8</v>
      </c>
      <c r="H20" s="21"/>
      <c r="I20" s="28">
        <v>2366</v>
      </c>
      <c r="J20" s="38">
        <v>4401.6000000000004</v>
      </c>
      <c r="K20" s="30"/>
      <c r="M20" s="40"/>
      <c r="N20" s="2"/>
      <c r="P20" s="45">
        <f t="shared" si="1"/>
        <v>127.68</v>
      </c>
      <c r="Q20" s="45">
        <f t="shared" si="0"/>
        <v>440.16000000000008</v>
      </c>
    </row>
    <row r="21" spans="1:17" ht="14.45" x14ac:dyDescent="0.3">
      <c r="A21" s="20" t="s">
        <v>70</v>
      </c>
      <c r="B21" t="s">
        <v>65</v>
      </c>
      <c r="C21" t="s">
        <v>64</v>
      </c>
      <c r="D21" s="4">
        <v>41557</v>
      </c>
      <c r="E21" s="4"/>
      <c r="F21" s="24">
        <v>8804</v>
      </c>
      <c r="G21" s="34">
        <v>1699.2</v>
      </c>
      <c r="H21" s="21"/>
      <c r="I21" s="28">
        <v>2367</v>
      </c>
      <c r="J21" s="38">
        <v>3739.2</v>
      </c>
      <c r="K21" s="30"/>
      <c r="M21" s="40"/>
      <c r="N21" s="2"/>
      <c r="P21" s="45">
        <f t="shared" si="1"/>
        <v>169.92000000000002</v>
      </c>
      <c r="Q21" s="45">
        <f t="shared" si="0"/>
        <v>373.92</v>
      </c>
    </row>
    <row r="22" spans="1:17" ht="14.45" x14ac:dyDescent="0.3">
      <c r="A22" s="20" t="s">
        <v>70</v>
      </c>
      <c r="B22" t="s">
        <v>63</v>
      </c>
      <c r="C22" t="s">
        <v>49</v>
      </c>
      <c r="D22" s="4">
        <v>41673</v>
      </c>
      <c r="E22" s="4"/>
      <c r="F22" s="24">
        <v>8880</v>
      </c>
      <c r="G22" s="34">
        <v>3012</v>
      </c>
      <c r="H22" s="21"/>
      <c r="I22" s="28">
        <v>2416</v>
      </c>
      <c r="J22" s="38">
        <v>9396</v>
      </c>
      <c r="K22" s="30"/>
      <c r="M22" s="40"/>
      <c r="N22" s="2"/>
      <c r="P22" s="45">
        <f t="shared" si="1"/>
        <v>301.2</v>
      </c>
      <c r="Q22" s="45">
        <f t="shared" si="0"/>
        <v>939.6</v>
      </c>
    </row>
    <row r="23" spans="1:17" ht="14.45" x14ac:dyDescent="0.3">
      <c r="A23" s="20" t="s">
        <v>70</v>
      </c>
      <c r="B23" t="s">
        <v>62</v>
      </c>
      <c r="C23" t="s">
        <v>61</v>
      </c>
      <c r="D23" s="4">
        <v>41571</v>
      </c>
      <c r="E23" s="4"/>
      <c r="F23" s="24">
        <v>8808</v>
      </c>
      <c r="G23" s="34">
        <v>17580</v>
      </c>
      <c r="H23" s="21"/>
      <c r="I23" s="28"/>
      <c r="J23" s="38"/>
      <c r="K23" s="30"/>
      <c r="M23" s="40"/>
      <c r="N23" s="2"/>
      <c r="P23" s="45">
        <f t="shared" si="1"/>
        <v>1758</v>
      </c>
      <c r="Q23" s="45"/>
    </row>
    <row r="24" spans="1:17" ht="14.45" x14ac:dyDescent="0.3">
      <c r="A24" s="20" t="s">
        <v>70</v>
      </c>
      <c r="B24" t="s">
        <v>62</v>
      </c>
      <c r="C24" t="s">
        <v>61</v>
      </c>
      <c r="D24" s="4">
        <v>41773</v>
      </c>
      <c r="E24" s="4"/>
      <c r="F24" s="24"/>
      <c r="G24" s="34"/>
      <c r="H24" s="21"/>
      <c r="I24" s="28">
        <v>2438</v>
      </c>
      <c r="J24" s="38">
        <v>660</v>
      </c>
      <c r="K24" s="30"/>
      <c r="M24" s="40"/>
      <c r="N24" s="2"/>
      <c r="P24" s="45"/>
      <c r="Q24" s="45">
        <f t="shared" si="0"/>
        <v>66</v>
      </c>
    </row>
    <row r="25" spans="1:17" ht="14.45" x14ac:dyDescent="0.3">
      <c r="A25" s="20" t="s">
        <v>70</v>
      </c>
      <c r="B25" t="s">
        <v>62</v>
      </c>
      <c r="C25" t="s">
        <v>61</v>
      </c>
      <c r="D25" s="4">
        <v>41803</v>
      </c>
      <c r="E25" s="4"/>
      <c r="F25" s="24">
        <v>8943</v>
      </c>
      <c r="G25" s="34">
        <v>19152</v>
      </c>
      <c r="H25" s="21"/>
      <c r="I25" s="28">
        <v>2449</v>
      </c>
      <c r="J25" s="38">
        <v>4320</v>
      </c>
      <c r="K25" s="30"/>
      <c r="M25" s="40"/>
      <c r="N25" s="2"/>
      <c r="P25" s="45">
        <f t="shared" si="1"/>
        <v>1915.2</v>
      </c>
      <c r="Q25" s="45">
        <f t="shared" si="0"/>
        <v>432</v>
      </c>
    </row>
    <row r="26" spans="1:17" ht="14.45" x14ac:dyDescent="0.3">
      <c r="A26" s="20" t="s">
        <v>70</v>
      </c>
      <c r="B26" t="s">
        <v>60</v>
      </c>
      <c r="C26" t="s">
        <v>61</v>
      </c>
      <c r="D26" s="4">
        <v>41765</v>
      </c>
      <c r="E26" s="4"/>
      <c r="F26" s="24"/>
      <c r="G26" s="34"/>
      <c r="H26" s="21"/>
      <c r="I26" s="28">
        <v>2437</v>
      </c>
      <c r="J26" s="38">
        <v>10</v>
      </c>
      <c r="K26" s="30"/>
      <c r="M26" s="40"/>
      <c r="N26" s="2"/>
      <c r="P26" s="45"/>
      <c r="Q26" s="45">
        <f t="shared" si="0"/>
        <v>1</v>
      </c>
    </row>
    <row r="27" spans="1:17" ht="14.45" x14ac:dyDescent="0.3">
      <c r="A27" s="20" t="s">
        <v>70</v>
      </c>
      <c r="B27" t="s">
        <v>60</v>
      </c>
      <c r="C27" t="s">
        <v>61</v>
      </c>
      <c r="D27" s="4">
        <v>41814</v>
      </c>
      <c r="E27" s="4"/>
      <c r="F27" s="24"/>
      <c r="G27" s="34"/>
      <c r="H27" s="21"/>
      <c r="I27" s="28">
        <v>2455</v>
      </c>
      <c r="J27" s="38">
        <v>3600</v>
      </c>
      <c r="K27" s="30"/>
      <c r="M27" s="40"/>
      <c r="N27" s="2"/>
      <c r="P27" s="45"/>
      <c r="Q27" s="45">
        <f t="shared" si="0"/>
        <v>360</v>
      </c>
    </row>
    <row r="28" spans="1:17" x14ac:dyDescent="0.25">
      <c r="A28" s="20" t="s">
        <v>70</v>
      </c>
      <c r="B28" t="s">
        <v>57</v>
      </c>
      <c r="C28" t="s">
        <v>58</v>
      </c>
      <c r="D28" s="4">
        <v>41613</v>
      </c>
      <c r="E28" s="4"/>
      <c r="F28" s="24">
        <v>8842</v>
      </c>
      <c r="G28" s="34">
        <v>3660</v>
      </c>
      <c r="H28" s="21"/>
      <c r="I28" s="28">
        <v>2387</v>
      </c>
      <c r="J28" s="38">
        <v>8256</v>
      </c>
      <c r="K28" s="30"/>
      <c r="M28" s="40"/>
      <c r="N28" s="2"/>
      <c r="P28" s="45">
        <f t="shared" si="1"/>
        <v>366</v>
      </c>
      <c r="Q28" s="45">
        <f t="shared" si="0"/>
        <v>825.6</v>
      </c>
    </row>
    <row r="29" spans="1:17" ht="14.45" x14ac:dyDescent="0.3">
      <c r="A29" s="20" t="s">
        <v>70</v>
      </c>
      <c r="B29" t="s">
        <v>26</v>
      </c>
      <c r="C29" t="s">
        <v>28</v>
      </c>
      <c r="D29" s="4">
        <v>41652</v>
      </c>
      <c r="E29" s="4"/>
      <c r="F29" s="24">
        <v>8871</v>
      </c>
      <c r="G29" s="34">
        <v>5475</v>
      </c>
      <c r="H29" s="21"/>
      <c r="I29" s="28"/>
      <c r="J29" s="38"/>
      <c r="K29" s="30"/>
      <c r="L29" t="s">
        <v>79</v>
      </c>
      <c r="M29" s="40">
        <v>547.5</v>
      </c>
      <c r="N29" s="2">
        <v>0.1</v>
      </c>
      <c r="P29" s="45"/>
      <c r="Q29" s="45"/>
    </row>
    <row r="30" spans="1:17" ht="14.45" x14ac:dyDescent="0.3">
      <c r="A30" s="20" t="s">
        <v>70</v>
      </c>
      <c r="B30" t="s">
        <v>55</v>
      </c>
      <c r="C30" t="s">
        <v>56</v>
      </c>
      <c r="D30" s="4">
        <v>41606</v>
      </c>
      <c r="E30" s="4"/>
      <c r="F30" s="24">
        <v>8840</v>
      </c>
      <c r="G30" s="34">
        <v>1551.6</v>
      </c>
      <c r="H30" s="21"/>
      <c r="I30" s="28">
        <v>2384</v>
      </c>
      <c r="J30" s="38">
        <v>1704</v>
      </c>
      <c r="K30" s="30"/>
      <c r="M30" s="40"/>
      <c r="N30" s="2"/>
      <c r="P30" s="45">
        <f>+G30*10%</f>
        <v>155.16</v>
      </c>
      <c r="Q30" s="45">
        <f>+J30*10%</f>
        <v>170.4</v>
      </c>
    </row>
    <row r="31" spans="1:17" x14ac:dyDescent="0.25">
      <c r="A31" s="20" t="s">
        <v>70</v>
      </c>
      <c r="B31" t="s">
        <v>43</v>
      </c>
      <c r="C31" t="s">
        <v>45</v>
      </c>
      <c r="D31" s="4">
        <v>41780</v>
      </c>
      <c r="E31" s="4"/>
      <c r="F31" s="24">
        <v>8933</v>
      </c>
      <c r="G31" s="34">
        <v>12476.4</v>
      </c>
      <c r="H31" s="21"/>
      <c r="I31" s="28"/>
      <c r="J31" s="38"/>
      <c r="K31" s="30"/>
      <c r="L31" t="s">
        <v>83</v>
      </c>
      <c r="M31" s="40">
        <v>1247.6400000000001</v>
      </c>
      <c r="N31" s="2">
        <v>0.1</v>
      </c>
      <c r="P31" s="45"/>
      <c r="Q31" s="45"/>
    </row>
    <row r="32" spans="1:17" x14ac:dyDescent="0.25">
      <c r="A32" s="20" t="s">
        <v>70</v>
      </c>
      <c r="B32" s="7" t="s">
        <v>51</v>
      </c>
      <c r="C32" t="s">
        <v>52</v>
      </c>
      <c r="D32" s="15">
        <v>41493</v>
      </c>
      <c r="E32" s="15"/>
      <c r="F32" s="24">
        <v>8755</v>
      </c>
      <c r="G32" s="35">
        <v>3612</v>
      </c>
      <c r="H32" s="23"/>
      <c r="I32" s="28">
        <v>2341</v>
      </c>
      <c r="J32" s="38">
        <v>225</v>
      </c>
      <c r="K32" s="30"/>
      <c r="M32" s="40"/>
      <c r="N32" s="2"/>
      <c r="P32" s="45">
        <f t="shared" ref="P32:P38" si="2">+G32*10%</f>
        <v>361.20000000000005</v>
      </c>
      <c r="Q32" s="45">
        <f t="shared" ref="Q32:Q38" si="3">+J32*10%</f>
        <v>22.5</v>
      </c>
    </row>
    <row r="33" spans="1:17" x14ac:dyDescent="0.25">
      <c r="A33" s="20" t="s">
        <v>70</v>
      </c>
      <c r="B33" s="7" t="s">
        <v>51</v>
      </c>
      <c r="C33" t="s">
        <v>52</v>
      </c>
      <c r="D33" s="15">
        <v>41536</v>
      </c>
      <c r="E33" s="15"/>
      <c r="F33" s="24">
        <v>8786</v>
      </c>
      <c r="G33" s="35">
        <v>858</v>
      </c>
      <c r="H33" s="23"/>
      <c r="I33" s="28"/>
      <c r="J33" s="38"/>
      <c r="K33" s="30"/>
      <c r="M33" s="40"/>
      <c r="N33" s="2"/>
      <c r="P33" s="45">
        <f t="shared" si="2"/>
        <v>85.800000000000011</v>
      </c>
      <c r="Q33" s="45"/>
    </row>
    <row r="34" spans="1:17" x14ac:dyDescent="0.25">
      <c r="A34" s="20" t="s">
        <v>70</v>
      </c>
      <c r="B34" t="s">
        <v>51</v>
      </c>
      <c r="C34" t="s">
        <v>52</v>
      </c>
      <c r="D34" s="4">
        <v>41585</v>
      </c>
      <c r="E34" s="4"/>
      <c r="F34" s="24"/>
      <c r="G34" s="34"/>
      <c r="H34" s="21"/>
      <c r="I34" s="28">
        <v>2380</v>
      </c>
      <c r="J34" s="38">
        <v>240</v>
      </c>
      <c r="K34" s="30"/>
      <c r="M34" s="40"/>
      <c r="N34" s="2"/>
      <c r="P34" s="45"/>
      <c r="Q34" s="45">
        <f t="shared" si="3"/>
        <v>24</v>
      </c>
    </row>
    <row r="35" spans="1:17" x14ac:dyDescent="0.25">
      <c r="A35" s="20" t="s">
        <v>70</v>
      </c>
      <c r="B35" t="s">
        <v>51</v>
      </c>
      <c r="C35" t="s">
        <v>52</v>
      </c>
      <c r="D35" s="4">
        <v>41725</v>
      </c>
      <c r="E35" s="4"/>
      <c r="F35" s="24">
        <v>8895</v>
      </c>
      <c r="G35" s="34">
        <v>2553</v>
      </c>
      <c r="H35" s="21"/>
      <c r="I35" s="28">
        <v>2428</v>
      </c>
      <c r="J35" s="38">
        <v>240</v>
      </c>
      <c r="K35" s="30"/>
      <c r="M35" s="40"/>
      <c r="N35" s="2"/>
      <c r="P35" s="45">
        <f t="shared" si="2"/>
        <v>255.3</v>
      </c>
      <c r="Q35" s="45">
        <f t="shared" si="3"/>
        <v>24</v>
      </c>
    </row>
    <row r="36" spans="1:17" x14ac:dyDescent="0.25">
      <c r="A36" s="20" t="s">
        <v>70</v>
      </c>
      <c r="B36" t="s">
        <v>53</v>
      </c>
      <c r="C36" t="s">
        <v>54</v>
      </c>
      <c r="D36" s="4">
        <v>41778</v>
      </c>
      <c r="E36" s="4"/>
      <c r="F36" s="24">
        <v>8925</v>
      </c>
      <c r="G36" s="34">
        <v>504</v>
      </c>
      <c r="H36" s="21"/>
      <c r="I36" s="28">
        <v>2442</v>
      </c>
      <c r="J36" s="38">
        <v>236</v>
      </c>
      <c r="K36" s="30"/>
      <c r="M36" s="40"/>
      <c r="N36" s="2"/>
      <c r="P36" s="45">
        <f t="shared" si="2"/>
        <v>50.400000000000006</v>
      </c>
      <c r="Q36" s="45">
        <f t="shared" si="3"/>
        <v>23.6</v>
      </c>
    </row>
    <row r="37" spans="1:17" x14ac:dyDescent="0.25">
      <c r="A37" s="20" t="s">
        <v>70</v>
      </c>
      <c r="B37" t="s">
        <v>51</v>
      </c>
      <c r="C37" t="s">
        <v>52</v>
      </c>
      <c r="D37" s="4">
        <v>41823</v>
      </c>
      <c r="E37" s="4"/>
      <c r="F37" s="24">
        <v>8957</v>
      </c>
      <c r="G37" s="34">
        <v>5844</v>
      </c>
      <c r="H37" s="21"/>
      <c r="I37" s="28"/>
      <c r="J37" s="38"/>
      <c r="K37" s="30"/>
      <c r="M37" s="40"/>
      <c r="N37" s="2"/>
      <c r="P37" s="45">
        <f t="shared" si="2"/>
        <v>584.4</v>
      </c>
      <c r="Q37" s="45"/>
    </row>
    <row r="38" spans="1:17" ht="15.75" thickBot="1" x14ac:dyDescent="0.3">
      <c r="A38" s="20" t="s">
        <v>70</v>
      </c>
      <c r="B38" t="s">
        <v>48</v>
      </c>
      <c r="C38" t="s">
        <v>49</v>
      </c>
      <c r="D38" s="4">
        <v>41830</v>
      </c>
      <c r="E38" s="4"/>
      <c r="F38" s="25">
        <v>8966</v>
      </c>
      <c r="G38" s="34">
        <v>690</v>
      </c>
      <c r="H38" s="21"/>
      <c r="I38" s="28">
        <v>2461</v>
      </c>
      <c r="J38" s="38">
        <v>2040</v>
      </c>
      <c r="K38" s="30"/>
      <c r="M38" s="40"/>
      <c r="N38" s="2"/>
      <c r="P38" s="45">
        <f t="shared" si="2"/>
        <v>69</v>
      </c>
      <c r="Q38" s="45">
        <f t="shared" si="3"/>
        <v>204</v>
      </c>
    </row>
    <row r="39" spans="1:17" ht="15.75" thickBot="1" x14ac:dyDescent="0.3">
      <c r="B39" t="s">
        <v>32</v>
      </c>
      <c r="D39" s="4"/>
      <c r="E39" s="4"/>
      <c r="G39" s="33">
        <f>SUM(G3:G38)</f>
        <v>206197.91999999998</v>
      </c>
      <c r="H39" s="21"/>
      <c r="I39" s="29"/>
      <c r="J39" s="37">
        <f>SUM(J3:J38)</f>
        <v>116791.3</v>
      </c>
      <c r="K39" s="30"/>
      <c r="L39" s="32"/>
      <c r="M39" s="39">
        <f>SUM(M3:M38)</f>
        <v>15190.63</v>
      </c>
      <c r="P39" s="46">
        <f>SUM(P14:P38)</f>
        <v>9658.4519999999993</v>
      </c>
      <c r="Q39" s="46">
        <f>SUM(Q14:Q38)</f>
        <v>8586.840000000002</v>
      </c>
    </row>
  </sheetData>
  <mergeCells count="3">
    <mergeCell ref="L1:M1"/>
    <mergeCell ref="F1:G1"/>
    <mergeCell ref="I1:J1"/>
  </mergeCells>
  <pageMargins left="0.31" right="0.26" top="0.86" bottom="0.27" header="0.24" footer="0.17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B4" sqref="B4"/>
    </sheetView>
  </sheetViews>
  <sheetFormatPr baseColWidth="10" defaultRowHeight="15" x14ac:dyDescent="0.25"/>
  <cols>
    <col min="1" max="1" width="11.42578125" style="19"/>
    <col min="2" max="2" width="30" bestFit="1" customWidth="1"/>
    <col min="3" max="3" width="19.7109375" bestFit="1" customWidth="1"/>
    <col min="5" max="5" width="1.5703125" customWidth="1"/>
    <col min="7" max="7" width="10.28515625" style="36" bestFit="1" customWidth="1"/>
    <col min="8" max="8" width="3.28515625" customWidth="1"/>
    <col min="10" max="10" width="10.28515625" style="36" bestFit="1" customWidth="1"/>
    <col min="11" max="11" width="3.5703125" customWidth="1"/>
    <col min="12" max="12" width="20.7109375" bestFit="1" customWidth="1"/>
    <col min="13" max="13" width="10.28515625" style="36" bestFit="1" customWidth="1"/>
    <col min="14" max="14" width="4.5703125" bestFit="1" customWidth="1"/>
    <col min="15" max="15" width="2" bestFit="1" customWidth="1"/>
  </cols>
  <sheetData>
    <row r="1" spans="1:15" ht="15.75" thickBot="1" x14ac:dyDescent="0.3">
      <c r="D1" s="4"/>
      <c r="E1" s="4"/>
      <c r="F1" s="54" t="s">
        <v>6</v>
      </c>
      <c r="G1" s="54"/>
      <c r="H1" s="49"/>
      <c r="I1" s="55" t="s">
        <v>7</v>
      </c>
      <c r="J1" s="55"/>
      <c r="K1" s="48"/>
      <c r="L1" s="53" t="s">
        <v>8</v>
      </c>
      <c r="M1" s="53"/>
      <c r="N1" s="48"/>
    </row>
    <row r="2" spans="1:15" ht="16.5" thickBot="1" x14ac:dyDescent="0.3">
      <c r="B2" t="s">
        <v>59</v>
      </c>
      <c r="C2" t="s">
        <v>50</v>
      </c>
      <c r="D2" s="4" t="s">
        <v>20</v>
      </c>
      <c r="E2" s="4"/>
      <c r="F2" s="26" t="s">
        <v>4</v>
      </c>
      <c r="G2" s="33" t="s">
        <v>5</v>
      </c>
      <c r="H2" s="21"/>
      <c r="I2" s="27" t="s">
        <v>4</v>
      </c>
      <c r="J2" s="37" t="s">
        <v>5</v>
      </c>
      <c r="K2" s="30"/>
      <c r="L2" s="31" t="s">
        <v>4</v>
      </c>
      <c r="M2" s="39" t="s">
        <v>5</v>
      </c>
      <c r="N2" s="43" t="s">
        <v>87</v>
      </c>
    </row>
    <row r="3" spans="1:15" x14ac:dyDescent="0.25">
      <c r="A3" s="20"/>
      <c r="D3" s="4"/>
      <c r="E3" s="4"/>
      <c r="F3" s="24"/>
      <c r="G3" s="34"/>
      <c r="H3" s="21"/>
      <c r="I3" s="28"/>
      <c r="J3" s="38"/>
      <c r="K3" s="30"/>
      <c r="M3" s="40"/>
      <c r="N3" s="2"/>
    </row>
    <row r="4" spans="1:15" x14ac:dyDescent="0.25">
      <c r="A4" s="20" t="s">
        <v>71</v>
      </c>
      <c r="B4" t="s">
        <v>77</v>
      </c>
      <c r="C4" t="s">
        <v>78</v>
      </c>
      <c r="D4" s="4">
        <v>41673</v>
      </c>
      <c r="E4" s="4"/>
      <c r="F4" s="24">
        <v>8879</v>
      </c>
      <c r="G4" s="34">
        <v>3480</v>
      </c>
      <c r="H4" s="21"/>
      <c r="I4" s="28"/>
      <c r="J4" s="38"/>
      <c r="K4" s="30"/>
      <c r="L4" t="s">
        <v>79</v>
      </c>
      <c r="M4" s="40">
        <v>348</v>
      </c>
      <c r="N4" s="2">
        <v>0.1</v>
      </c>
      <c r="O4" t="s">
        <v>85</v>
      </c>
    </row>
    <row r="5" spans="1:15" x14ac:dyDescent="0.25">
      <c r="A5" s="20" t="s">
        <v>71</v>
      </c>
      <c r="B5" t="s">
        <v>77</v>
      </c>
      <c r="C5" t="s">
        <v>78</v>
      </c>
      <c r="D5" s="4">
        <v>41836</v>
      </c>
      <c r="E5" s="4"/>
      <c r="F5" s="24">
        <v>8983</v>
      </c>
      <c r="G5" s="34">
        <v>18402</v>
      </c>
      <c r="H5" s="21"/>
      <c r="I5" s="28">
        <v>2471</v>
      </c>
      <c r="J5" s="38">
        <v>1140</v>
      </c>
      <c r="K5" s="30"/>
      <c r="L5" t="s">
        <v>81</v>
      </c>
      <c r="M5" s="40">
        <v>2760.3</v>
      </c>
      <c r="N5" s="2">
        <v>0.15</v>
      </c>
    </row>
    <row r="6" spans="1:15" x14ac:dyDescent="0.25">
      <c r="A6" s="20" t="s">
        <v>71</v>
      </c>
      <c r="B6" t="s">
        <v>9</v>
      </c>
      <c r="C6" t="s">
        <v>74</v>
      </c>
      <c r="D6" s="4">
        <v>41661</v>
      </c>
      <c r="E6" s="4"/>
      <c r="F6" s="24"/>
      <c r="G6" s="34"/>
      <c r="H6" s="21"/>
      <c r="I6" s="28">
        <v>2415</v>
      </c>
      <c r="J6" s="38">
        <v>22250.5</v>
      </c>
      <c r="K6" s="30"/>
      <c r="L6" t="s">
        <v>14</v>
      </c>
      <c r="M6" s="40">
        <v>2225.0500000000002</v>
      </c>
      <c r="N6" s="2">
        <v>0.1</v>
      </c>
    </row>
    <row r="7" spans="1:15" x14ac:dyDescent="0.25">
      <c r="A7" s="20" t="s">
        <v>71</v>
      </c>
      <c r="B7" t="s">
        <v>29</v>
      </c>
      <c r="C7" t="s">
        <v>75</v>
      </c>
      <c r="D7" s="4">
        <v>41723</v>
      </c>
      <c r="E7" s="4"/>
      <c r="F7" s="24">
        <v>8894</v>
      </c>
      <c r="G7" s="34">
        <v>16320</v>
      </c>
      <c r="H7" s="21"/>
      <c r="I7" s="28"/>
      <c r="J7" s="38"/>
      <c r="K7" s="30"/>
      <c r="L7" t="s">
        <v>80</v>
      </c>
      <c r="M7" s="40">
        <v>1632</v>
      </c>
      <c r="N7" s="2">
        <v>0.1</v>
      </c>
    </row>
    <row r="8" spans="1:15" x14ac:dyDescent="0.25">
      <c r="A8" s="20" t="s">
        <v>71</v>
      </c>
      <c r="B8" t="s">
        <v>76</v>
      </c>
      <c r="C8" t="s">
        <v>75</v>
      </c>
      <c r="D8" s="4">
        <v>41730</v>
      </c>
      <c r="E8" s="4"/>
      <c r="F8" s="24"/>
      <c r="G8" s="34"/>
      <c r="H8" s="21"/>
      <c r="I8" s="28">
        <v>2429</v>
      </c>
      <c r="J8" s="38">
        <v>1466.4</v>
      </c>
      <c r="K8" s="30"/>
      <c r="L8" t="s">
        <v>82</v>
      </c>
      <c r="M8" s="40">
        <v>146.63999999999999</v>
      </c>
      <c r="N8" s="2">
        <v>0.1</v>
      </c>
    </row>
    <row r="9" spans="1:15" x14ac:dyDescent="0.25">
      <c r="A9" s="20" t="s">
        <v>71</v>
      </c>
      <c r="B9" t="s">
        <v>16</v>
      </c>
      <c r="C9" t="s">
        <v>74</v>
      </c>
      <c r="D9" s="4">
        <v>41761</v>
      </c>
      <c r="E9" s="4"/>
      <c r="F9" s="24">
        <v>8911</v>
      </c>
      <c r="G9" s="34">
        <v>4440</v>
      </c>
      <c r="H9" s="21"/>
      <c r="I9" s="28">
        <v>2435</v>
      </c>
      <c r="J9" s="38">
        <v>2370</v>
      </c>
      <c r="K9" s="30"/>
      <c r="L9" t="s">
        <v>83</v>
      </c>
      <c r="M9" s="40">
        <v>444</v>
      </c>
      <c r="N9" s="2">
        <v>0.1</v>
      </c>
    </row>
    <row r="10" spans="1:15" x14ac:dyDescent="0.25">
      <c r="A10" s="20" t="s">
        <v>71</v>
      </c>
      <c r="B10" t="s">
        <v>36</v>
      </c>
      <c r="C10" t="s">
        <v>69</v>
      </c>
      <c r="D10" s="4">
        <v>41674</v>
      </c>
      <c r="E10" s="4"/>
      <c r="F10" s="24"/>
      <c r="G10" s="34"/>
      <c r="H10" s="21"/>
      <c r="I10" s="28">
        <v>2417</v>
      </c>
      <c r="J10" s="38">
        <v>3696</v>
      </c>
      <c r="K10" s="30"/>
      <c r="L10" t="s">
        <v>84</v>
      </c>
      <c r="M10" s="40">
        <v>396.6</v>
      </c>
      <c r="N10" s="2">
        <v>0.1</v>
      </c>
      <c r="O10" t="s">
        <v>85</v>
      </c>
    </row>
    <row r="11" spans="1:15" x14ac:dyDescent="0.25">
      <c r="A11" s="20" t="s">
        <v>70</v>
      </c>
      <c r="B11" t="s">
        <v>72</v>
      </c>
      <c r="C11" t="s">
        <v>73</v>
      </c>
      <c r="D11" s="4">
        <v>41652</v>
      </c>
      <c r="E11" s="4"/>
      <c r="F11" s="24">
        <v>8870</v>
      </c>
      <c r="G11" s="34">
        <v>10555.92</v>
      </c>
      <c r="H11" s="21"/>
      <c r="I11" s="28"/>
      <c r="J11" s="38"/>
      <c r="K11" s="30"/>
      <c r="M11" s="40"/>
      <c r="N11" s="2"/>
    </row>
    <row r="12" spans="1:15" x14ac:dyDescent="0.25">
      <c r="A12" s="20" t="s">
        <v>70</v>
      </c>
      <c r="B12" t="s">
        <v>36</v>
      </c>
      <c r="C12" t="s">
        <v>69</v>
      </c>
      <c r="D12" s="4">
        <v>41808</v>
      </c>
      <c r="E12" s="4"/>
      <c r="F12" s="24"/>
      <c r="G12" s="34"/>
      <c r="H12" s="21"/>
      <c r="I12" s="28">
        <v>2450</v>
      </c>
      <c r="J12" s="38">
        <v>27588</v>
      </c>
      <c r="K12" s="30"/>
      <c r="M12" s="40"/>
      <c r="N12" s="2"/>
    </row>
    <row r="13" spans="1:15" x14ac:dyDescent="0.25">
      <c r="A13" s="20" t="s">
        <v>70</v>
      </c>
      <c r="B13" t="s">
        <v>41</v>
      </c>
      <c r="C13" t="s">
        <v>68</v>
      </c>
      <c r="D13" s="4">
        <v>41724</v>
      </c>
      <c r="E13" s="4"/>
      <c r="F13" s="24"/>
      <c r="G13" s="34"/>
      <c r="H13" s="21"/>
      <c r="I13" s="28">
        <v>2427</v>
      </c>
      <c r="J13" s="38">
        <v>10932.6</v>
      </c>
      <c r="K13" s="30"/>
      <c r="M13" s="40"/>
      <c r="N13" s="2"/>
    </row>
    <row r="14" spans="1:15" x14ac:dyDescent="0.25">
      <c r="A14" s="20" t="s">
        <v>71</v>
      </c>
      <c r="B14" t="s">
        <v>88</v>
      </c>
      <c r="C14" t="s">
        <v>89</v>
      </c>
      <c r="D14" s="4">
        <v>41892</v>
      </c>
      <c r="E14" s="4"/>
      <c r="F14" s="56">
        <v>9011</v>
      </c>
      <c r="G14" s="34">
        <v>4224</v>
      </c>
      <c r="H14" s="21"/>
      <c r="I14" s="28"/>
      <c r="J14" s="38"/>
      <c r="K14" s="30"/>
      <c r="M14" s="40"/>
      <c r="N14" s="2"/>
    </row>
    <row r="15" spans="1:15" x14ac:dyDescent="0.25">
      <c r="A15" s="20" t="s">
        <v>71</v>
      </c>
      <c r="B15" t="s">
        <v>90</v>
      </c>
      <c r="C15" t="s">
        <v>91</v>
      </c>
      <c r="D15" s="4">
        <v>41892</v>
      </c>
      <c r="E15" s="57"/>
      <c r="F15" s="56">
        <v>9010</v>
      </c>
      <c r="G15" s="5">
        <v>22777.200000000001</v>
      </c>
      <c r="H15" s="58"/>
      <c r="I15" s="56"/>
      <c r="J15" s="5"/>
      <c r="K15" s="30"/>
      <c r="M15" s="40"/>
      <c r="N15" s="2"/>
    </row>
    <row r="16" spans="1:15" x14ac:dyDescent="0.25">
      <c r="A16" s="20" t="s">
        <v>70</v>
      </c>
      <c r="B16" t="s">
        <v>36</v>
      </c>
      <c r="C16" t="s">
        <v>92</v>
      </c>
      <c r="D16" s="4">
        <v>41904</v>
      </c>
      <c r="E16" s="57"/>
      <c r="G16" s="5"/>
      <c r="H16" s="58"/>
      <c r="I16">
        <v>2483</v>
      </c>
      <c r="J16" s="5">
        <v>980</v>
      </c>
      <c r="K16" s="30"/>
      <c r="M16" s="40"/>
      <c r="N16" s="2"/>
    </row>
    <row r="17" spans="1:14" ht="15.75" thickBot="1" x14ac:dyDescent="0.3">
      <c r="A17" s="20" t="s">
        <v>70</v>
      </c>
      <c r="B17" t="s">
        <v>72</v>
      </c>
      <c r="C17" t="s">
        <v>93</v>
      </c>
      <c r="D17" s="4">
        <v>41970</v>
      </c>
      <c r="E17" s="57"/>
      <c r="F17">
        <v>9076</v>
      </c>
      <c r="G17" s="5">
        <v>12339.42</v>
      </c>
      <c r="H17" s="58"/>
      <c r="I17">
        <v>2521</v>
      </c>
      <c r="J17" s="5">
        <v>2061.7199999999998</v>
      </c>
      <c r="K17" s="30"/>
      <c r="M17" s="40"/>
      <c r="N17" s="2"/>
    </row>
    <row r="18" spans="1:14" ht="15.75" thickBot="1" x14ac:dyDescent="0.3">
      <c r="B18" t="s">
        <v>32</v>
      </c>
      <c r="D18" s="4"/>
      <c r="E18" s="4"/>
      <c r="G18" s="33">
        <f>SUM(G3:G17)</f>
        <v>92538.54</v>
      </c>
      <c r="H18" s="21"/>
      <c r="I18" s="29"/>
      <c r="J18" s="37">
        <f>SUM(J3:J17)</f>
        <v>72485.22</v>
      </c>
      <c r="K18" s="30"/>
      <c r="L18" s="32"/>
      <c r="M18" s="39">
        <f>SUM(M3:M13)</f>
        <v>7952.5900000000011</v>
      </c>
    </row>
  </sheetData>
  <mergeCells count="3">
    <mergeCell ref="F1:G1"/>
    <mergeCell ref="I1:J1"/>
    <mergeCell ref="L1:M1"/>
  </mergeCells>
  <pageMargins left="0.31" right="0.26" top="0.86" bottom="0.27" header="0.24" footer="0.17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USA 13-14</vt:lpstr>
      <vt:lpstr>AUTRES 13-14</vt:lpstr>
      <vt:lpstr>EXERCICE 2013-2014</vt:lpstr>
      <vt:lpstr>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2014-09-02T15:42:44Z</cp:lastPrinted>
  <dcterms:created xsi:type="dcterms:W3CDTF">2014-01-30T09:54:02Z</dcterms:created>
  <dcterms:modified xsi:type="dcterms:W3CDTF">2015-08-24T14:21:24Z</dcterms:modified>
</cp:coreProperties>
</file>