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table+xml" PartName="/xl/tables/table3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Synthèse AF" sheetId="1" r:id="rId3"/>
    <sheet state="visible" name="Synthèse FP" sheetId="2" r:id="rId4"/>
    <sheet state="visible" name="BILAN Bouteilles" sheetId="3" r:id="rId5"/>
    <sheet state="visible" name="BILAN Etiquettes" sheetId="4" r:id="rId6"/>
    <sheet state="visible" name="BILAN Bouchons" sheetId="5" r:id="rId7"/>
    <sheet state="visible" name="BILAN CAPSULES" sheetId="6" r:id="rId8"/>
    <sheet state="visible" name="LISTES" sheetId="7" r:id="rId9"/>
  </sheets>
  <definedNames/>
  <calcPr/>
</workbook>
</file>

<file path=xl/sharedStrings.xml><?xml version="1.0" encoding="utf-8"?>
<sst xmlns="http://schemas.openxmlformats.org/spreadsheetml/2006/main" count="339" uniqueCount="112">
  <si>
    <t>Domaine AF-GROS (Bouteilles)</t>
  </si>
  <si>
    <t>FP</t>
  </si>
  <si>
    <t>Bouteilles</t>
  </si>
  <si>
    <t>Stock Initial</t>
  </si>
  <si>
    <t>Lavages</t>
  </si>
  <si>
    <t>Achats</t>
  </si>
  <si>
    <t>Mises FP</t>
  </si>
  <si>
    <t>Casse</t>
  </si>
  <si>
    <t>Mises AF</t>
  </si>
  <si>
    <t>Stock Final</t>
  </si>
  <si>
    <t>Valorisation Unité</t>
  </si>
  <si>
    <t>Stock valorisé</t>
  </si>
  <si>
    <t>Bouteilles Classiques</t>
  </si>
  <si>
    <t>SYNTHESE AU</t>
  </si>
  <si>
    <t>AFG</t>
  </si>
  <si>
    <t>QTES</t>
  </si>
  <si>
    <t>PU</t>
  </si>
  <si>
    <t>TOTAL</t>
  </si>
  <si>
    <t xml:space="preserve">BOUTEILLES </t>
  </si>
  <si>
    <t>BOUTEILLES CLASSIQUES</t>
  </si>
  <si>
    <t>Bouteilles A Vis</t>
  </si>
  <si>
    <t xml:space="preserve">CAPSULES FISCA </t>
  </si>
  <si>
    <t>Bouteilles Magnums</t>
  </si>
  <si>
    <t>Bouteilles Jero</t>
  </si>
  <si>
    <t>Bouteilles Mathu</t>
  </si>
  <si>
    <t>BOUTEILLES A VIS</t>
  </si>
  <si>
    <t>CAPSULES FISCA MAG</t>
  </si>
  <si>
    <t>Bouteilles Salma</t>
  </si>
  <si>
    <t>CAPSULES NEUTRES</t>
  </si>
  <si>
    <t>MAG</t>
  </si>
  <si>
    <t>BOUCHONS</t>
  </si>
  <si>
    <t>CARTONS 12</t>
  </si>
  <si>
    <t xml:space="preserve">ENTRER NOUVELLES VALEURS 2018 </t>
  </si>
  <si>
    <t>CARTONS 6 CHEVALETS</t>
  </si>
  <si>
    <t>CAISSE BOIS</t>
  </si>
  <si>
    <t>ETIQUETTES</t>
  </si>
  <si>
    <t>ETIQUETTES CREMANT</t>
  </si>
  <si>
    <t>CAPSULES A VIS</t>
  </si>
  <si>
    <t>ETIQUETTES MATHIAS PARENT BLANCS</t>
  </si>
  <si>
    <t>CAPSULES NEUTRES MAG</t>
  </si>
  <si>
    <t>ETIQUETTES MATHIAS PARENT ROUGES</t>
  </si>
  <si>
    <t>ETIQUETTES NEUTRES MP</t>
  </si>
  <si>
    <t>CAPSULES MATHIAS PARENT BLANCS</t>
  </si>
  <si>
    <t>CAPSULES MATHIAS PARENT ROUGES</t>
  </si>
  <si>
    <t>CARTONS 6</t>
  </si>
  <si>
    <t>CARTONS MATHIAS PARENT</t>
  </si>
  <si>
    <t>SUCRE</t>
  </si>
  <si>
    <t>CARTONS 2</t>
  </si>
  <si>
    <t>x</t>
  </si>
  <si>
    <t>EMB MAG 6</t>
  </si>
  <si>
    <t>EMB MAG 3</t>
  </si>
  <si>
    <t>EMB JERO</t>
  </si>
  <si>
    <t>CAISSE JERO</t>
  </si>
  <si>
    <t>CAISSE BOIS 1 MAG</t>
  </si>
  <si>
    <t>CARTONS 3 BLLES</t>
  </si>
  <si>
    <t>CAISSE 3 MAG</t>
  </si>
  <si>
    <t>CAISSE 6 MAG</t>
  </si>
  <si>
    <t>ETIQUETTES BLLES</t>
  </si>
  <si>
    <t>ETIQUETTES MAG</t>
  </si>
  <si>
    <t>BILAN ETIQUETTES</t>
  </si>
  <si>
    <t>ETIQUETTES JERO</t>
  </si>
  <si>
    <t>BOUCHONS 2019</t>
  </si>
  <si>
    <t>ETIQUETTES MATHU</t>
  </si>
  <si>
    <t>FRANCOIS PARENT</t>
  </si>
  <si>
    <t>AF-GROS</t>
  </si>
  <si>
    <t>ETIQUETTES NABU</t>
  </si>
  <si>
    <t>CREMANTS</t>
  </si>
  <si>
    <t>ETIQUETTES SALMA</t>
  </si>
  <si>
    <t>LABEL FRANCOIS PARENT</t>
  </si>
  <si>
    <t>CARTONS HUILES</t>
  </si>
  <si>
    <t>SI</t>
  </si>
  <si>
    <t>Achat</t>
  </si>
  <si>
    <t>BOUTEILLES HUILES CONTENANTS</t>
  </si>
  <si>
    <t>ETIQUETTES HUILES</t>
  </si>
  <si>
    <t>ACHATS</t>
  </si>
  <si>
    <t>HABILLAGE</t>
  </si>
  <si>
    <t>CORTONS</t>
  </si>
  <si>
    <t>-</t>
  </si>
  <si>
    <t>SANS MARQUAGES</t>
  </si>
  <si>
    <t>Achat Direct Corton</t>
  </si>
  <si>
    <t>Achat Direct</t>
  </si>
  <si>
    <t>Vendu à FP</t>
  </si>
  <si>
    <t>Mises FP Cortons</t>
  </si>
  <si>
    <t>Mises FP sans Cortons</t>
  </si>
  <si>
    <t>LABEL MATHIAS</t>
  </si>
  <si>
    <t>BLANCS</t>
  </si>
  <si>
    <t>Stock Théorique détruit</t>
  </si>
  <si>
    <t>ROUGES</t>
  </si>
  <si>
    <t>NEUTRES</t>
  </si>
  <si>
    <t xml:space="preserve"> </t>
  </si>
  <si>
    <t>PERTE</t>
  </si>
  <si>
    <t>Stock Détruit Cloture</t>
  </si>
  <si>
    <t>Achat à AFG</t>
  </si>
  <si>
    <t>AF GROS</t>
  </si>
  <si>
    <t>BTLLES 0.75</t>
  </si>
  <si>
    <t>MAGNUM</t>
  </si>
  <si>
    <t>JERO</t>
  </si>
  <si>
    <t>SORTIE</t>
  </si>
  <si>
    <t>CAPSULES</t>
  </si>
  <si>
    <t xml:space="preserve">    </t>
  </si>
  <si>
    <t>Utilisées</t>
  </si>
  <si>
    <t>REPIQUAGE</t>
  </si>
  <si>
    <t>A combler</t>
  </si>
  <si>
    <t>Capsules Neutres</t>
  </si>
  <si>
    <t>Capsules Neutres à vis</t>
  </si>
  <si>
    <t>CRD</t>
  </si>
  <si>
    <t>MAG  neutres</t>
  </si>
  <si>
    <t>MAG  CRD</t>
  </si>
  <si>
    <t>SF</t>
  </si>
  <si>
    <t>Mathias Blanc</t>
  </si>
  <si>
    <t>Mathias Rouge</t>
  </si>
  <si>
    <t>Capsules Fisc. MAG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</si>
</sst>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dd/mm/yyyy"/>
    <numFmt numFmtId="165" formatCode="_(* #,##0.0##_)\ [$€-1]_);\(#,##0.00\)\ [$€-1]_);_(* &quot;-&quot;??_)\ [$€-1]_);_(@"/>
    <numFmt numFmtId="166" formatCode="dd/mm"/>
  </numFmts>
  <fonts count="7">
    <font>
      <sz val="10.0"/>
      <color rgb="FF000000"/>
      <name val="Arial"/>
    </font>
    <font>
      <sz val="18.0"/>
    </font>
    <font/>
    <font>
      <sz val="14.0"/>
    </font>
    <font>
      <color rgb="FF000000"/>
      <name val="Arial"/>
    </font>
    <font>
      <sz val="13.0"/>
    </font>
    <font>
      <b/>
      <sz val="13.0"/>
    </font>
  </fonts>
  <fills count="6">
    <fill>
      <patternFill patternType="none"/>
    </fill>
    <fill>
      <patternFill patternType="lightGray"/>
    </fill>
    <fill>
      <patternFill patternType="solid">
        <fgColor rgb="FFCCCCCC"/>
        <bgColor rgb="FFCCCCCC"/>
      </patternFill>
    </fill>
    <fill>
      <patternFill patternType="solid">
        <fgColor rgb="FFF3F3F3"/>
        <bgColor rgb="FFF3F3F3"/>
      </patternFill>
    </fill>
    <fill>
      <patternFill patternType="solid">
        <fgColor rgb="FFEFEFEF"/>
        <bgColor rgb="FFEFEFEF"/>
      </patternFill>
    </fill>
    <fill>
      <patternFill patternType="solid">
        <fgColor rgb="FFFFFFFF"/>
        <bgColor rgb="FFFFFFFF"/>
      </patternFill>
    </fill>
  </fills>
  <borders count="28">
    <border/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</border>
    <border>
      <left style="dotted">
        <color rgb="FF000000"/>
      </left>
      <top style="dotted">
        <color rgb="FF000000"/>
      </top>
    </border>
    <border>
      <right style="thin">
        <color rgb="FF000000"/>
      </right>
      <top style="thin">
        <color rgb="FF000000"/>
      </top>
    </border>
    <border>
      <right style="dotted">
        <color rgb="FF000000"/>
      </right>
      <top style="dotted">
        <color rgb="FF000000"/>
      </top>
    </border>
    <border>
      <top style="dotted">
        <color rgb="FF000000"/>
      </top>
    </border>
    <border>
      <left style="dotted">
        <color rgb="FF000000"/>
      </left>
      <bottom style="dotted">
        <color rgb="FF000000"/>
      </bottom>
    </border>
    <border>
      <right style="dotted">
        <color rgb="FF000000"/>
      </right>
      <bottom style="dotted">
        <color rgb="FF000000"/>
      </bottom>
    </border>
    <border>
      <bottom style="dotted">
        <color rgb="FF000000"/>
      </bottom>
    </border>
    <border>
      <left style="dotted">
        <color rgb="FF000000"/>
      </left>
    </border>
    <border>
      <right style="dotted">
        <color rgb="FF000000"/>
      </right>
    </border>
    <border>
      <left style="dotted">
        <color rgb="FF000000"/>
      </left>
      <right style="dotted">
        <color rgb="FF000000"/>
      </right>
      <top style="dotted">
        <color rgb="FF000000"/>
      </top>
    </border>
    <border>
      <left style="dotted">
        <color rgb="FF000000"/>
      </left>
      <top style="dotted">
        <color rgb="FF000000"/>
      </top>
      <bottom style="dotted">
        <color rgb="FF000000"/>
      </bottom>
    </border>
    <border>
      <right style="dotted">
        <color rgb="FF000000"/>
      </right>
      <top style="dotted">
        <color rgb="FF000000"/>
      </top>
      <bottom style="dotted">
        <color rgb="FF000000"/>
      </bottom>
    </border>
    <border>
      <left style="dotted">
        <color rgb="FF000000"/>
      </left>
      <right style="dotted">
        <color rgb="FF000000"/>
      </right>
    </border>
    <border>
      <bottom style="thin">
        <color rgb="FF000000"/>
      </bottom>
    </border>
    <border>
      <left style="dotted">
        <color rgb="FF000000"/>
      </left>
      <right style="dotted">
        <color rgb="FF000000"/>
      </right>
      <bottom style="dotted">
        <color rgb="FF000000"/>
      </bottom>
    </border>
    <border>
      <top style="dotted">
        <color rgb="FF000000"/>
      </top>
      <bottom style="dotted">
        <color rgb="FF000000"/>
      </bottom>
    </border>
    <border>
      <left style="dotted">
        <color rgb="FF000000"/>
      </left>
      <top style="double">
        <color rgb="FF000000"/>
      </top>
      <bottom style="dotted">
        <color rgb="FF000000"/>
      </bottom>
    </border>
    <border>
      <top style="double">
        <color rgb="FF000000"/>
      </top>
      <bottom style="dotted">
        <color rgb="FF000000"/>
      </bottom>
    </border>
    <border>
      <left style="double">
        <color rgb="FF000000"/>
      </left>
      <top style="double">
        <color rgb="FF000000"/>
      </top>
    </border>
    <border>
      <right style="double">
        <color rgb="FF000000"/>
      </right>
      <top style="double">
        <color rgb="FF000000"/>
      </top>
    </border>
    <border>
      <left style="double">
        <color rgb="FF000000"/>
      </left>
      <bottom style="double">
        <color rgb="FF000000"/>
      </bottom>
    </border>
    <border>
      <right style="double">
        <color rgb="FF000000"/>
      </right>
      <bottom style="double">
        <color rgb="FF000000"/>
      </bottom>
    </border>
    <border>
      <right style="dotted">
        <color rgb="FF000000"/>
      </right>
      <top style="double">
        <color rgb="FF000000"/>
      </top>
      <bottom style="dotted">
        <color rgb="FF000000"/>
      </bottom>
    </border>
  </borders>
  <cellStyleXfs count="1">
    <xf borderId="0" fillId="0" fontId="0" numFmtId="0" applyAlignment="1" applyFont="1"/>
  </cellStyleXfs>
  <cellXfs count="97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vertical="center"/>
    </xf>
    <xf borderId="0" fillId="0" fontId="2" numFmtId="0" xfId="0" applyAlignment="1" applyFont="1">
      <alignment horizontal="center" readingOrder="0"/>
    </xf>
    <xf borderId="0" fillId="0" fontId="3" numFmtId="0" xfId="0" applyAlignment="1" applyFont="1">
      <alignment horizontal="center" readingOrder="0" vertical="center"/>
    </xf>
    <xf borderId="0" fillId="0" fontId="2" numFmtId="0" xfId="0" applyAlignment="1" applyFont="1">
      <alignment readingOrder="0"/>
    </xf>
    <xf borderId="0" fillId="0" fontId="2" numFmtId="0" xfId="0" applyAlignment="1" applyFont="1">
      <alignment horizontal="right" readingOrder="0"/>
    </xf>
    <xf borderId="0" fillId="0" fontId="2" numFmtId="3" xfId="0" applyAlignment="1" applyFont="1" applyNumberFormat="1">
      <alignment horizontal="center" readingOrder="0" vertical="center"/>
    </xf>
    <xf borderId="0" fillId="0" fontId="2" numFmtId="164" xfId="0" applyAlignment="1" applyFont="1" applyNumberFormat="1">
      <alignment horizontal="center" readingOrder="0"/>
    </xf>
    <xf borderId="0" fillId="2" fontId="2" numFmtId="0" xfId="0" applyAlignment="1" applyFill="1" applyFont="1">
      <alignment horizontal="center" readingOrder="0"/>
    </xf>
    <xf borderId="0" fillId="3" fontId="2" numFmtId="0" xfId="0" applyFill="1" applyFont="1"/>
    <xf borderId="0" fillId="4" fontId="2" numFmtId="0" xfId="0" applyFill="1" applyFont="1"/>
    <xf borderId="0" fillId="5" fontId="2" numFmtId="0" xfId="0" applyAlignment="1" applyFill="1" applyFont="1">
      <alignment readingOrder="0"/>
    </xf>
    <xf borderId="0" fillId="5" fontId="2" numFmtId="3" xfId="0" applyAlignment="1" applyFont="1" applyNumberFormat="1">
      <alignment readingOrder="0"/>
    </xf>
    <xf borderId="0" fillId="5" fontId="2" numFmtId="165" xfId="0" applyAlignment="1" applyFont="1" applyNumberFormat="1">
      <alignment readingOrder="0"/>
    </xf>
    <xf borderId="0" fillId="0" fontId="2" numFmtId="3" xfId="0" applyAlignment="1" applyFont="1" applyNumberFormat="1">
      <alignment horizontal="center" vertical="center"/>
    </xf>
    <xf borderId="0" fillId="0" fontId="2" numFmtId="165" xfId="0" applyAlignment="1" applyFont="1" applyNumberFormat="1">
      <alignment horizontal="center" readingOrder="0" vertical="center"/>
    </xf>
    <xf borderId="0" fillId="5" fontId="2" numFmtId="3" xfId="0" applyAlignment="1" applyFont="1" applyNumberFormat="1">
      <alignment readingOrder="0"/>
    </xf>
    <xf borderId="0" fillId="5" fontId="2" numFmtId="165" xfId="0" applyFont="1" applyNumberFormat="1"/>
    <xf borderId="0" fillId="0" fontId="2" numFmtId="3" xfId="0" applyAlignment="1" applyFont="1" applyNumberFormat="1">
      <alignment readingOrder="0"/>
    </xf>
    <xf borderId="0" fillId="0" fontId="2" numFmtId="165" xfId="0" applyAlignment="1" applyFont="1" applyNumberFormat="1">
      <alignment readingOrder="0"/>
    </xf>
    <xf borderId="0" fillId="0" fontId="2" numFmtId="165" xfId="0" applyAlignment="1" applyFont="1" applyNumberFormat="1">
      <alignment horizontal="center" vertical="center"/>
    </xf>
    <xf borderId="0" fillId="0" fontId="2" numFmtId="165" xfId="0" applyFont="1" applyNumberFormat="1"/>
    <xf borderId="0" fillId="3" fontId="2" numFmtId="0" xfId="0" applyAlignment="1" applyFont="1">
      <alignment readingOrder="0"/>
    </xf>
    <xf borderId="0" fillId="3" fontId="2" numFmtId="3" xfId="0" applyAlignment="1" applyFont="1" applyNumberFormat="1">
      <alignment readingOrder="0"/>
    </xf>
    <xf borderId="0" fillId="5" fontId="2" numFmtId="0" xfId="0" applyFont="1"/>
    <xf borderId="0" fillId="3" fontId="2" numFmtId="165" xfId="0" applyAlignment="1" applyFont="1" applyNumberFormat="1">
      <alignment readingOrder="0"/>
    </xf>
    <xf borderId="0" fillId="3" fontId="2" numFmtId="165" xfId="0" applyFont="1" applyNumberFormat="1"/>
    <xf borderId="0" fillId="3" fontId="2" numFmtId="3" xfId="0" applyAlignment="1" applyFont="1" applyNumberFormat="1">
      <alignment readingOrder="0"/>
    </xf>
    <xf borderId="0" fillId="3" fontId="4" numFmtId="0" xfId="0" applyAlignment="1" applyFont="1">
      <alignment horizontal="left" readingOrder="0"/>
    </xf>
    <xf borderId="0" fillId="5" fontId="2" numFmtId="0" xfId="0" applyAlignment="1" applyFont="1">
      <alignment horizontal="right" readingOrder="0"/>
    </xf>
    <xf borderId="0" fillId="5" fontId="2" numFmtId="3" xfId="0" applyAlignment="1" applyFont="1" applyNumberFormat="1">
      <alignment horizontal="center" readingOrder="0"/>
    </xf>
    <xf borderId="0" fillId="3" fontId="1" numFmtId="0" xfId="0" applyAlignment="1" applyFont="1">
      <alignment horizontal="center" readingOrder="0" shrinkToFit="0" textRotation="45" vertical="center" wrapText="1"/>
    </xf>
    <xf borderId="0" fillId="5" fontId="4" numFmtId="0" xfId="0" applyAlignment="1" applyFont="1">
      <alignment horizontal="left" readingOrder="0"/>
    </xf>
    <xf borderId="0" fillId="5" fontId="2" numFmtId="3" xfId="0" applyAlignment="1" applyFont="1" applyNumberFormat="1">
      <alignment horizontal="center" vertical="center"/>
    </xf>
    <xf borderId="0" fillId="3" fontId="2" numFmtId="0" xfId="0" applyAlignment="1" applyFont="1">
      <alignment horizontal="right" readingOrder="0"/>
    </xf>
    <xf borderId="0" fillId="3" fontId="2" numFmtId="3" xfId="0" applyAlignment="1" applyFont="1" applyNumberFormat="1">
      <alignment horizontal="center" readingOrder="0"/>
    </xf>
    <xf borderId="0" fillId="3" fontId="2" numFmtId="3" xfId="0" applyAlignment="1" applyFont="1" applyNumberFormat="1">
      <alignment horizontal="center" vertical="center"/>
    </xf>
    <xf borderId="0" fillId="0" fontId="2" numFmtId="3" xfId="0" applyAlignment="1" applyFont="1" applyNumberFormat="1">
      <alignment horizontal="center" readingOrder="0"/>
    </xf>
    <xf borderId="0" fillId="0" fontId="2" numFmtId="0" xfId="0" applyAlignment="1" applyFont="1">
      <alignment readingOrder="0"/>
    </xf>
    <xf borderId="0" fillId="0" fontId="2" numFmtId="165" xfId="0" applyAlignment="1" applyFont="1" applyNumberFormat="1">
      <alignment horizontal="center" readingOrder="0" vertical="center"/>
    </xf>
    <xf borderId="0" fillId="0" fontId="5" numFmtId="0" xfId="0" applyFont="1"/>
    <xf borderId="0" fillId="0" fontId="5" numFmtId="0" xfId="0" applyAlignment="1" applyFont="1">
      <alignment horizontal="center" readingOrder="0"/>
    </xf>
    <xf borderId="1" fillId="0" fontId="6" numFmtId="0" xfId="0" applyAlignment="1" applyBorder="1" applyFont="1">
      <alignment horizontal="center" readingOrder="0"/>
    </xf>
    <xf borderId="2" fillId="0" fontId="2" numFmtId="0" xfId="0" applyBorder="1" applyFont="1"/>
    <xf borderId="3" fillId="0" fontId="2" numFmtId="0" xfId="0" applyBorder="1" applyFont="1"/>
    <xf borderId="0" fillId="0" fontId="2" numFmtId="0" xfId="0" applyAlignment="1" applyFont="1">
      <alignment horizontal="center" readingOrder="0"/>
    </xf>
    <xf borderId="0" fillId="0" fontId="6" numFmtId="0" xfId="0" applyAlignment="1" applyFont="1">
      <alignment readingOrder="0"/>
    </xf>
    <xf borderId="4" fillId="0" fontId="5" numFmtId="0" xfId="0" applyAlignment="1" applyBorder="1" applyFont="1">
      <alignment readingOrder="0"/>
    </xf>
    <xf borderId="5" fillId="0" fontId="5" numFmtId="0" xfId="0" applyAlignment="1" applyBorder="1" applyFont="1">
      <alignment horizontal="center" readingOrder="0" vertical="center"/>
    </xf>
    <xf borderId="6" fillId="0" fontId="2" numFmtId="0" xfId="0" applyBorder="1" applyFont="1"/>
    <xf borderId="7" fillId="0" fontId="2" numFmtId="0" xfId="0" applyBorder="1" applyFont="1"/>
    <xf borderId="5" fillId="0" fontId="5" numFmtId="0" xfId="0" applyAlignment="1" applyBorder="1" applyFont="1">
      <alignment horizontal="center" readingOrder="0" vertical="bottom"/>
    </xf>
    <xf borderId="8" fillId="0" fontId="2" numFmtId="0" xfId="0" applyBorder="1" applyFont="1"/>
    <xf borderId="9" fillId="0" fontId="2" numFmtId="0" xfId="0" applyBorder="1" applyFont="1"/>
    <xf borderId="10" fillId="0" fontId="2" numFmtId="0" xfId="0" applyBorder="1" applyFont="1"/>
    <xf borderId="11" fillId="0" fontId="2" numFmtId="0" xfId="0" applyBorder="1" applyFont="1"/>
    <xf borderId="12" fillId="0" fontId="5" numFmtId="3" xfId="0" applyAlignment="1" applyBorder="1" applyFont="1" applyNumberFormat="1">
      <alignment horizontal="center" readingOrder="0" vertical="center"/>
    </xf>
    <xf borderId="12" fillId="0" fontId="5" numFmtId="0" xfId="0" applyAlignment="1" applyBorder="1" applyFont="1">
      <alignment horizontal="center" readingOrder="0" vertical="center"/>
    </xf>
    <xf borderId="0" fillId="0" fontId="5" numFmtId="3" xfId="0" applyAlignment="1" applyFont="1" applyNumberFormat="1">
      <alignment horizontal="center" readingOrder="0" vertical="center"/>
    </xf>
    <xf borderId="13" fillId="0" fontId="5" numFmtId="164" xfId="0" applyAlignment="1" applyBorder="1" applyFont="1" applyNumberFormat="1">
      <alignment horizontal="center" readingOrder="0" vertical="center"/>
    </xf>
    <xf borderId="13" fillId="0" fontId="5" numFmtId="0" xfId="0" applyAlignment="1" applyBorder="1" applyFont="1">
      <alignment horizontal="center" vertical="center"/>
    </xf>
    <xf borderId="14" fillId="0" fontId="5" numFmtId="0" xfId="0" applyAlignment="1" applyBorder="1" applyFont="1">
      <alignment horizontal="center" readingOrder="0" vertical="center"/>
    </xf>
    <xf borderId="12" fillId="0" fontId="5" numFmtId="0" xfId="0" applyAlignment="1" applyBorder="1" applyFont="1">
      <alignment horizontal="center" vertical="center"/>
    </xf>
    <xf borderId="15" fillId="0" fontId="5" numFmtId="0" xfId="0" applyAlignment="1" applyBorder="1" applyFont="1">
      <alignment horizontal="center" readingOrder="0"/>
    </xf>
    <xf borderId="16" fillId="0" fontId="2" numFmtId="0" xfId="0" applyBorder="1" applyFont="1"/>
    <xf borderId="17" fillId="0" fontId="5" numFmtId="0" xfId="0" applyAlignment="1" applyBorder="1" applyFont="1">
      <alignment horizontal="center" readingOrder="0" vertical="center"/>
    </xf>
    <xf borderId="14" fillId="0" fontId="5" numFmtId="3" xfId="0" applyAlignment="1" applyBorder="1" applyFont="1" applyNumberFormat="1">
      <alignment horizontal="center" readingOrder="0" vertical="center"/>
    </xf>
    <xf borderId="18" fillId="0" fontId="5" numFmtId="3" xfId="0" applyAlignment="1" applyBorder="1" applyFont="1" applyNumberFormat="1">
      <alignment horizontal="center" readingOrder="0" vertical="center"/>
    </xf>
    <xf borderId="17" fillId="0" fontId="5" numFmtId="3" xfId="0" applyAlignment="1" applyBorder="1" applyFont="1" applyNumberFormat="1">
      <alignment horizontal="center" readingOrder="0" vertical="center"/>
    </xf>
    <xf borderId="9" fillId="0" fontId="5" numFmtId="0" xfId="0" applyAlignment="1" applyBorder="1" applyFont="1">
      <alignment horizontal="center" readingOrder="0"/>
    </xf>
    <xf borderId="17" fillId="0" fontId="5" numFmtId="0" xfId="0" applyAlignment="1" applyBorder="1" applyFont="1">
      <alignment horizontal="center" vertical="center"/>
    </xf>
    <xf borderId="11" fillId="0" fontId="5" numFmtId="3" xfId="0" applyAlignment="1" applyBorder="1" applyFont="1" applyNumberFormat="1">
      <alignment horizontal="center"/>
    </xf>
    <xf borderId="10" fillId="0" fontId="5" numFmtId="0" xfId="0" applyAlignment="1" applyBorder="1" applyFont="1">
      <alignment horizontal="center"/>
    </xf>
    <xf borderId="19" fillId="0" fontId="5" numFmtId="0" xfId="0" applyAlignment="1" applyBorder="1" applyFont="1">
      <alignment horizontal="center" vertical="center"/>
    </xf>
    <xf borderId="20" fillId="0" fontId="2" numFmtId="0" xfId="0" applyBorder="1" applyFont="1"/>
    <xf borderId="21" fillId="0" fontId="5" numFmtId="3" xfId="0" applyAlignment="1" applyBorder="1" applyFont="1" applyNumberFormat="1">
      <alignment horizontal="center"/>
    </xf>
    <xf borderId="10" fillId="0" fontId="5" numFmtId="0" xfId="0" applyAlignment="1" applyBorder="1" applyFont="1">
      <alignment horizontal="center" readingOrder="0" vertical="center"/>
    </xf>
    <xf borderId="21" fillId="0" fontId="5" numFmtId="3" xfId="0" applyAlignment="1" applyBorder="1" applyFont="1" applyNumberFormat="1">
      <alignment horizontal="center" readingOrder="0"/>
    </xf>
    <xf borderId="13" fillId="0" fontId="5" numFmtId="0" xfId="0" applyBorder="1" applyFont="1"/>
    <xf borderId="0" fillId="0" fontId="2" numFmtId="164" xfId="0" applyAlignment="1" applyFont="1" applyNumberFormat="1">
      <alignment horizontal="center" readingOrder="0" vertical="center"/>
    </xf>
    <xf borderId="11" fillId="0" fontId="5" numFmtId="0" xfId="0" applyAlignment="1" applyBorder="1" applyFont="1">
      <alignment horizontal="center" readingOrder="0" vertical="center"/>
    </xf>
    <xf borderId="22" fillId="0" fontId="5" numFmtId="3" xfId="0" applyAlignment="1" applyBorder="1" applyFont="1" applyNumberFormat="1">
      <alignment horizontal="center"/>
    </xf>
    <xf borderId="10" fillId="0" fontId="5" numFmtId="0" xfId="0" applyBorder="1" applyFont="1"/>
    <xf borderId="0" fillId="0" fontId="5" numFmtId="0" xfId="0" applyAlignment="1" applyFont="1">
      <alignment horizontal="center" readingOrder="0" vertical="center"/>
    </xf>
    <xf borderId="13" fillId="0" fontId="5" numFmtId="166" xfId="0" applyAlignment="1" applyBorder="1" applyFont="1" applyNumberFormat="1">
      <alignment horizontal="center" readingOrder="0" vertical="center"/>
    </xf>
    <xf borderId="18" fillId="0" fontId="5" numFmtId="0" xfId="0" applyAlignment="1" applyBorder="1" applyFont="1">
      <alignment horizontal="center" readingOrder="0" vertical="center"/>
    </xf>
    <xf borderId="11" fillId="0" fontId="5" numFmtId="0" xfId="0" applyAlignment="1" applyBorder="1" applyFont="1">
      <alignment horizontal="center"/>
    </xf>
    <xf borderId="23" fillId="0" fontId="5" numFmtId="0" xfId="0" applyAlignment="1" applyBorder="1" applyFont="1">
      <alignment horizontal="center" readingOrder="0" vertical="center"/>
    </xf>
    <xf borderId="24" fillId="0" fontId="2" numFmtId="0" xfId="0" applyBorder="1" applyFont="1"/>
    <xf borderId="25" fillId="0" fontId="2" numFmtId="0" xfId="0" applyBorder="1" applyFont="1"/>
    <xf borderId="26" fillId="0" fontId="2" numFmtId="0" xfId="0" applyBorder="1" applyFont="1"/>
    <xf borderId="21" fillId="0" fontId="5" numFmtId="0" xfId="0" applyAlignment="1" applyBorder="1" applyFont="1">
      <alignment horizontal="center" readingOrder="0"/>
    </xf>
    <xf borderId="22" fillId="0" fontId="5" numFmtId="3" xfId="0" applyAlignment="1" applyBorder="1" applyFont="1" applyNumberFormat="1">
      <alignment horizontal="center" readingOrder="0" vertical="center"/>
    </xf>
    <xf borderId="22" fillId="0" fontId="5" numFmtId="0" xfId="0" applyAlignment="1" applyBorder="1" applyFont="1">
      <alignment horizontal="center" readingOrder="0"/>
    </xf>
    <xf borderId="27" fillId="0" fontId="5" numFmtId="3" xfId="0" applyAlignment="1" applyBorder="1" applyFont="1" applyNumberFormat="1">
      <alignment horizontal="center" readingOrder="0" vertical="center"/>
    </xf>
    <xf borderId="0" fillId="0" fontId="5" numFmtId="0" xfId="0" applyAlignment="1" applyFont="1">
      <alignment horizontal="center" vertical="center"/>
    </xf>
    <xf borderId="0" fillId="0" fontId="5" numFmtId="0" xfId="0" applyAlignment="1" applyFont="1">
      <alignment horizontal="center"/>
    </xf>
  </cellXfs>
  <cellStyles count="1">
    <cellStyle xfId="0" name="Normal" builtinId="0"/>
  </cellStyles>
  <dxfs count="10">
    <dxf>
      <font/>
      <fill>
        <patternFill patternType="none"/>
      </fill>
      <border/>
    </dxf>
    <dxf>
      <font/>
      <fill>
        <patternFill patternType="solid">
          <fgColor rgb="FFBDBDBD"/>
          <bgColor rgb="FFBDBDBD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3F3F3"/>
          <bgColor rgb="FFF3F3F3"/>
        </patternFill>
      </fill>
      <border/>
    </dxf>
    <dxf>
      <font/>
      <fill>
        <patternFill patternType="solid">
          <fgColor rgb="FFB6D7A8"/>
          <bgColor rgb="FFB6D7A8"/>
        </patternFill>
      </fill>
      <border/>
    </dxf>
    <dxf>
      <font/>
      <fill>
        <patternFill patternType="solid">
          <fgColor rgb="FF9FC5E8"/>
          <bgColor rgb="FF9FC5E8"/>
        </patternFill>
      </fill>
      <border/>
    </dxf>
    <dxf>
      <font/>
      <fill>
        <patternFill patternType="solid">
          <fgColor rgb="FFF9CB9C"/>
          <bgColor rgb="FFF9CB9C"/>
        </patternFill>
      </fill>
      <border/>
    </dxf>
    <dxf>
      <font/>
      <fill>
        <patternFill patternType="solid">
          <fgColor rgb="FFEA9999"/>
          <bgColor rgb="FFEA9999"/>
        </patternFill>
      </fill>
      <border/>
    </dxf>
    <dxf>
      <font/>
      <fill>
        <patternFill patternType="solid">
          <fgColor rgb="FFD5A6BD"/>
          <bgColor rgb="FFD5A6BD"/>
        </patternFill>
      </fill>
      <border/>
    </dxf>
    <dxf>
      <font>
        <color rgb="FF000000"/>
      </font>
      <fill>
        <patternFill patternType="none"/>
      </fill>
      <border/>
    </dxf>
  </dxfs>
  <tableStyles count="3">
    <tableStyle count="3" pivot="0" name="BILAN Bouteilles-style">
      <tableStyleElement dxfId="1" type="headerRow"/>
      <tableStyleElement dxfId="2" type="firstRowStripe"/>
      <tableStyleElement dxfId="3" type="secondRowStripe"/>
    </tableStyle>
    <tableStyle count="2" pivot="0" name="Synthèse FP-style">
      <tableStyleElement dxfId="2" type="firstRowStripe"/>
      <tableStyleElement dxfId="3" type="secondRowStripe"/>
    </tableStyle>
    <tableStyle count="2" pivot="0" name="Synthèse FP-style 2">
      <tableStyleElement dxfId="2" type="firstRowStripe"/>
      <tableStyleElement dxfId="3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9" Type="http://schemas.openxmlformats.org/officeDocument/2006/relationships/worksheet" Target="worksheets/sheet7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tables/table1.xml><?xml version="1.0" encoding="utf-8"?>
<table xmlns="http://schemas.openxmlformats.org/spreadsheetml/2006/main" headerRowCount="0" ref="H3:J19" displayName="Table_2" id="2">
  <tableColumns count="3">
    <tableColumn name="Column1" id="1"/>
    <tableColumn name="Column2" id="2"/>
    <tableColumn name="Column3" id="3"/>
  </tableColumns>
  <tableStyleInfo name="Synthèse FP-style" showColumnStripes="0" showFirstColumn="1" showLastColumn="1" showRowStripes="1"/>
</table>
</file>

<file path=xl/tables/table2.xml><?xml version="1.0" encoding="utf-8"?>
<table xmlns="http://schemas.openxmlformats.org/spreadsheetml/2006/main" headerRowCount="0" ref="A21:G25" displayName="Table_3" id="3">
  <tableColumns count="7">
    <tableColumn name="Column1" id="1"/>
    <tableColumn name="Column2" id="2"/>
    <tableColumn name="Column3" id="3"/>
    <tableColumn name="Column4" id="4"/>
    <tableColumn name="Column5" id="5"/>
    <tableColumn name="Column6" id="6"/>
    <tableColumn name="Column7" id="7"/>
  </tableColumns>
  <tableStyleInfo name="Synthèse FP-style 2" showColumnStripes="0" showFirstColumn="1" showLastColumn="1" showRowStripes="1"/>
</table>
</file>

<file path=xl/tables/table3.xml><?xml version="1.0" encoding="utf-8"?>
<table xmlns="http://schemas.openxmlformats.org/spreadsheetml/2006/main" ref="A3:J9" displayName="Table_1" id="1">
  <tableColumns count="10">
    <tableColumn name="Bouteilles" id="1"/>
    <tableColumn name="Stock Initial" id="2"/>
    <tableColumn name="Lavages" id="3"/>
    <tableColumn name="Achats" id="4"/>
    <tableColumn name="Mises FP" id="5"/>
    <tableColumn name="Casse" id="6"/>
    <tableColumn name="Mises AF" id="7"/>
    <tableColumn name="Stock Final" id="8"/>
    <tableColumn name="Valorisation Unité" id="9"/>
    <tableColumn name="Stock valorisé" id="10"/>
  </tableColumns>
  <tableStyleInfo name="BILAN Bouteilles-style" showColumnStripes="0" showFirstColumn="1" showLastColumn="1" showRowStripes="1"/>
</tabl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Relationship Id="rId4" Type="http://schemas.openxmlformats.org/officeDocument/2006/relationships/table" Target="../tables/table1.xml"/><Relationship Id="rId5" Type="http://schemas.openxmlformats.org/officeDocument/2006/relationships/table" Target="../tables/table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Relationship Id="rId3" Type="http://schemas.openxmlformats.org/officeDocument/2006/relationships/table" Target="../tables/table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4.43" defaultRowHeight="15.75"/>
  <cols>
    <col customWidth="1" min="2" max="2" width="10.86"/>
    <col customWidth="1" min="3" max="3" width="11.14"/>
  </cols>
  <sheetData>
    <row r="1">
      <c r="A1" s="3" t="s">
        <v>14</v>
      </c>
      <c r="B1" s="5" t="s">
        <v>13</v>
      </c>
      <c r="D1" s="7">
        <v>43677.0</v>
      </c>
      <c r="F1" s="5" t="s">
        <v>13</v>
      </c>
      <c r="H1" s="7">
        <v>43312.0</v>
      </c>
    </row>
    <row r="2">
      <c r="D2" s="8" t="s">
        <v>15</v>
      </c>
      <c r="E2" s="8" t="s">
        <v>16</v>
      </c>
      <c r="F2" s="8" t="s">
        <v>17</v>
      </c>
      <c r="G2" s="10"/>
      <c r="H2" s="8" t="s">
        <v>15</v>
      </c>
      <c r="I2" s="8" t="s">
        <v>16</v>
      </c>
      <c r="J2" s="8" t="s">
        <v>17</v>
      </c>
    </row>
    <row r="3">
      <c r="A3" s="11" t="s">
        <v>19</v>
      </c>
      <c r="D3" s="16">
        <f>'BILAN Bouteilles'!H4</f>
        <v>1190</v>
      </c>
      <c r="E3" s="13"/>
      <c r="F3" s="17">
        <f t="shared" ref="F3:F33" si="1">E3*D3</f>
        <v>0</v>
      </c>
      <c r="H3" s="16">
        <v>1190.0</v>
      </c>
      <c r="I3" s="13">
        <v>0.3</v>
      </c>
      <c r="J3" s="17">
        <f t="shared" ref="J3:J33" si="2">I3*H3</f>
        <v>357</v>
      </c>
      <c r="K3" s="24"/>
    </row>
    <row r="4">
      <c r="A4" s="22" t="s">
        <v>25</v>
      </c>
      <c r="D4" s="27">
        <f>'BILAN Bouteilles'!H5</f>
        <v>172</v>
      </c>
      <c r="E4" s="25"/>
      <c r="F4" s="26">
        <f t="shared" si="1"/>
        <v>0</v>
      </c>
      <c r="H4" s="27">
        <v>172.0</v>
      </c>
      <c r="I4" s="25">
        <v>0.34</v>
      </c>
      <c r="J4" s="26">
        <f t="shared" si="2"/>
        <v>58.48</v>
      </c>
      <c r="K4" s="9"/>
    </row>
    <row r="5">
      <c r="A5" s="11" t="s">
        <v>29</v>
      </c>
      <c r="D5" s="16">
        <f>'BILAN Bouteilles'!H6</f>
        <v>27</v>
      </c>
      <c r="E5" s="13"/>
      <c r="F5" s="17">
        <f t="shared" si="1"/>
        <v>0</v>
      </c>
      <c r="H5" s="16">
        <v>27.0</v>
      </c>
      <c r="I5" s="13">
        <v>1.25</v>
      </c>
      <c r="J5" s="17">
        <f t="shared" si="2"/>
        <v>33.75</v>
      </c>
      <c r="K5" s="24"/>
    </row>
    <row r="6">
      <c r="A6" s="22" t="s">
        <v>21</v>
      </c>
      <c r="D6" s="27">
        <f>'BILAN CAPSULES'!F11</f>
        <v>15775</v>
      </c>
      <c r="E6" s="25"/>
      <c r="F6" s="26">
        <f t="shared" si="1"/>
        <v>0</v>
      </c>
      <c r="H6" s="27">
        <v>15775.0</v>
      </c>
      <c r="I6" s="25">
        <v>0.18</v>
      </c>
      <c r="J6" s="26">
        <f t="shared" si="2"/>
        <v>2839.5</v>
      </c>
      <c r="K6" s="31" t="s">
        <v>32</v>
      </c>
    </row>
    <row r="7">
      <c r="A7" s="32" t="s">
        <v>28</v>
      </c>
      <c r="D7" s="16">
        <f>'BILAN CAPSULES'!B11</f>
        <v>-10998</v>
      </c>
      <c r="E7" s="13"/>
      <c r="F7" s="17">
        <f t="shared" si="1"/>
        <v>0</v>
      </c>
      <c r="H7" s="16">
        <v>0.0</v>
      </c>
      <c r="I7" s="13">
        <v>0.0</v>
      </c>
      <c r="J7" s="17">
        <f t="shared" si="2"/>
        <v>0</v>
      </c>
    </row>
    <row r="8">
      <c r="A8" s="22" t="s">
        <v>26</v>
      </c>
      <c r="D8" s="27">
        <f>'BILAN CAPSULES'!J11</f>
        <v>281</v>
      </c>
      <c r="E8" s="25"/>
      <c r="F8" s="26">
        <f t="shared" si="1"/>
        <v>0</v>
      </c>
      <c r="H8" s="27">
        <v>281.0</v>
      </c>
      <c r="I8" s="25">
        <v>0.13</v>
      </c>
      <c r="J8" s="26">
        <f t="shared" si="2"/>
        <v>36.53</v>
      </c>
    </row>
    <row r="9">
      <c r="A9" s="11" t="s">
        <v>37</v>
      </c>
      <c r="D9" s="16">
        <f>'BILAN CAPSULES'!D11</f>
        <v>244</v>
      </c>
      <c r="E9" s="13"/>
      <c r="F9" s="17">
        <f t="shared" si="1"/>
        <v>0</v>
      </c>
      <c r="H9" s="16">
        <v>244.0</v>
      </c>
      <c r="I9" s="13">
        <v>0.073</v>
      </c>
      <c r="J9" s="17">
        <f t="shared" si="2"/>
        <v>17.812</v>
      </c>
    </row>
    <row r="10">
      <c r="A10" s="22" t="s">
        <v>39</v>
      </c>
      <c r="D10" s="27">
        <f>'BILAN CAPSULES'!H11</f>
        <v>1276</v>
      </c>
      <c r="E10" s="25"/>
      <c r="F10" s="26">
        <f t="shared" si="1"/>
        <v>0</v>
      </c>
      <c r="H10" s="27">
        <v>1276.0</v>
      </c>
      <c r="I10" s="25">
        <v>0.19</v>
      </c>
      <c r="J10" s="26">
        <f t="shared" si="2"/>
        <v>242.44</v>
      </c>
    </row>
    <row r="11">
      <c r="A11" s="11" t="s">
        <v>30</v>
      </c>
      <c r="D11" s="16">
        <f>'BILAN Bouchons'!A17</f>
        <v>0</v>
      </c>
      <c r="E11" s="13"/>
      <c r="F11" s="17">
        <f t="shared" si="1"/>
        <v>0</v>
      </c>
      <c r="H11" s="16">
        <v>0.0</v>
      </c>
      <c r="I11" s="13">
        <v>0.0</v>
      </c>
      <c r="J11" s="17">
        <f t="shared" si="2"/>
        <v>0</v>
      </c>
    </row>
    <row r="12">
      <c r="A12" s="22" t="s">
        <v>31</v>
      </c>
      <c r="D12" s="27"/>
      <c r="E12" s="25"/>
      <c r="F12" s="26">
        <f t="shared" si="1"/>
        <v>0</v>
      </c>
      <c r="H12" s="27">
        <v>284.0</v>
      </c>
      <c r="I12" s="25">
        <v>0.83</v>
      </c>
      <c r="J12" s="26">
        <f t="shared" si="2"/>
        <v>235.72</v>
      </c>
    </row>
    <row r="13">
      <c r="A13" s="11" t="s">
        <v>44</v>
      </c>
      <c r="D13" s="16"/>
      <c r="E13" s="13"/>
      <c r="F13" s="17">
        <f t="shared" si="1"/>
        <v>0</v>
      </c>
      <c r="H13" s="16">
        <v>5598.0</v>
      </c>
      <c r="I13" s="13">
        <v>0.0</v>
      </c>
      <c r="J13" s="17">
        <f t="shared" si="2"/>
        <v>0</v>
      </c>
    </row>
    <row r="14">
      <c r="A14" s="22" t="s">
        <v>47</v>
      </c>
      <c r="D14" s="27"/>
      <c r="E14" s="25"/>
      <c r="F14" s="26">
        <f t="shared" si="1"/>
        <v>0</v>
      </c>
      <c r="H14" s="27" t="s">
        <v>48</v>
      </c>
      <c r="I14" s="25">
        <v>0.0</v>
      </c>
      <c r="J14" s="26" t="str">
        <f t="shared" si="2"/>
        <v>#VALUE!</v>
      </c>
    </row>
    <row r="15">
      <c r="A15" s="11" t="s">
        <v>49</v>
      </c>
      <c r="D15" s="16"/>
      <c r="E15" s="13"/>
      <c r="F15" s="17">
        <f t="shared" si="1"/>
        <v>0</v>
      </c>
      <c r="H15" s="16" t="s">
        <v>48</v>
      </c>
      <c r="I15" s="13">
        <v>0.0</v>
      </c>
      <c r="J15" s="17" t="str">
        <f t="shared" si="2"/>
        <v>#VALUE!</v>
      </c>
    </row>
    <row r="16">
      <c r="A16" s="22" t="s">
        <v>50</v>
      </c>
      <c r="D16" s="27"/>
      <c r="E16" s="25"/>
      <c r="F16" s="26">
        <f t="shared" si="1"/>
        <v>0</v>
      </c>
      <c r="H16" s="27" t="s">
        <v>48</v>
      </c>
      <c r="I16" s="25">
        <v>0.0</v>
      </c>
      <c r="J16" s="26" t="str">
        <f t="shared" si="2"/>
        <v>#VALUE!</v>
      </c>
    </row>
    <row r="17">
      <c r="A17" s="11" t="s">
        <v>51</v>
      </c>
      <c r="D17" s="16"/>
      <c r="E17" s="13"/>
      <c r="F17" s="17">
        <f t="shared" si="1"/>
        <v>0</v>
      </c>
      <c r="H17" s="16" t="s">
        <v>48</v>
      </c>
      <c r="I17" s="13">
        <v>0.0</v>
      </c>
      <c r="J17" s="17" t="str">
        <f t="shared" si="2"/>
        <v>#VALUE!</v>
      </c>
    </row>
    <row r="18">
      <c r="A18" s="22" t="s">
        <v>52</v>
      </c>
      <c r="D18" s="27"/>
      <c r="E18" s="25"/>
      <c r="F18" s="26">
        <f t="shared" si="1"/>
        <v>0</v>
      </c>
      <c r="H18" s="27" t="s">
        <v>48</v>
      </c>
      <c r="I18" s="25">
        <v>0.0</v>
      </c>
      <c r="J18" s="26" t="str">
        <f t="shared" si="2"/>
        <v>#VALUE!</v>
      </c>
    </row>
    <row r="19">
      <c r="A19" s="11" t="s">
        <v>34</v>
      </c>
      <c r="D19" s="16"/>
      <c r="E19" s="13"/>
      <c r="F19" s="17">
        <f t="shared" si="1"/>
        <v>0</v>
      </c>
      <c r="H19" s="16" t="s">
        <v>48</v>
      </c>
      <c r="I19" s="13">
        <v>0.0</v>
      </c>
      <c r="J19" s="17" t="str">
        <f t="shared" si="2"/>
        <v>#VALUE!</v>
      </c>
    </row>
    <row r="20">
      <c r="A20" s="22" t="s">
        <v>53</v>
      </c>
      <c r="D20" s="27"/>
      <c r="E20" s="25"/>
      <c r="F20" s="26">
        <f t="shared" si="1"/>
        <v>0</v>
      </c>
      <c r="H20" s="27" t="s">
        <v>48</v>
      </c>
      <c r="I20" s="25">
        <v>0.0</v>
      </c>
      <c r="J20" s="26" t="str">
        <f t="shared" si="2"/>
        <v>#VALUE!</v>
      </c>
    </row>
    <row r="21">
      <c r="A21" s="11" t="s">
        <v>54</v>
      </c>
      <c r="D21" s="16"/>
      <c r="E21" s="13"/>
      <c r="F21" s="17">
        <f t="shared" si="1"/>
        <v>0</v>
      </c>
      <c r="H21" s="16">
        <v>186.0</v>
      </c>
      <c r="I21" s="13">
        <v>0.79</v>
      </c>
      <c r="J21" s="17">
        <f t="shared" si="2"/>
        <v>146.94</v>
      </c>
    </row>
    <row r="22">
      <c r="A22" s="22" t="s">
        <v>55</v>
      </c>
      <c r="D22" s="27"/>
      <c r="E22" s="25"/>
      <c r="F22" s="26">
        <f t="shared" si="1"/>
        <v>0</v>
      </c>
      <c r="H22" s="27" t="s">
        <v>48</v>
      </c>
      <c r="I22" s="25">
        <v>0.0</v>
      </c>
      <c r="J22" s="26" t="str">
        <f t="shared" si="2"/>
        <v>#VALUE!</v>
      </c>
    </row>
    <row r="23">
      <c r="A23" s="11" t="s">
        <v>56</v>
      </c>
      <c r="D23" s="16"/>
      <c r="E23" s="13"/>
      <c r="F23" s="17">
        <f t="shared" si="1"/>
        <v>0</v>
      </c>
      <c r="H23" s="16" t="s">
        <v>48</v>
      </c>
      <c r="I23" s="13">
        <v>0.0</v>
      </c>
      <c r="J23" s="17" t="str">
        <f t="shared" si="2"/>
        <v>#VALUE!</v>
      </c>
    </row>
    <row r="24">
      <c r="A24" s="22" t="s">
        <v>57</v>
      </c>
      <c r="D24" s="27">
        <f>'BILAN Etiquettes'!B49</f>
        <v>59002</v>
      </c>
      <c r="E24" s="25"/>
      <c r="F24" s="26">
        <f t="shared" si="1"/>
        <v>0</v>
      </c>
      <c r="H24" s="27">
        <v>59002.0</v>
      </c>
      <c r="I24" s="25">
        <v>0.12</v>
      </c>
      <c r="J24" s="26">
        <f t="shared" si="2"/>
        <v>7080.24</v>
      </c>
    </row>
    <row r="25">
      <c r="A25" s="11" t="s">
        <v>58</v>
      </c>
      <c r="D25" s="16">
        <f>'BILAN Etiquettes'!E49</f>
        <v>4023</v>
      </c>
      <c r="E25" s="13"/>
      <c r="F25" s="17">
        <f t="shared" si="1"/>
        <v>0</v>
      </c>
      <c r="H25" s="16">
        <v>4023.0</v>
      </c>
      <c r="I25" s="13">
        <v>0.21</v>
      </c>
      <c r="J25" s="17">
        <f t="shared" si="2"/>
        <v>844.83</v>
      </c>
    </row>
    <row r="26">
      <c r="A26" s="22" t="s">
        <v>60</v>
      </c>
      <c r="D26" s="27">
        <f>'BILAN Etiquettes'!H49</f>
        <v>68</v>
      </c>
      <c r="E26" s="25"/>
      <c r="F26" s="26">
        <f t="shared" si="1"/>
        <v>0</v>
      </c>
      <c r="H26" s="27">
        <v>37.0</v>
      </c>
      <c r="I26" s="25">
        <v>0.28</v>
      </c>
      <c r="J26" s="26">
        <f t="shared" si="2"/>
        <v>10.36</v>
      </c>
      <c r="K26" s="9"/>
    </row>
    <row r="27">
      <c r="A27" s="11" t="s">
        <v>62</v>
      </c>
      <c r="D27" s="16"/>
      <c r="E27" s="13"/>
      <c r="F27" s="17">
        <f t="shared" si="1"/>
        <v>0</v>
      </c>
      <c r="H27" s="16">
        <v>129.0</v>
      </c>
      <c r="I27" s="13">
        <v>0.28</v>
      </c>
      <c r="J27" s="17">
        <f t="shared" si="2"/>
        <v>36.12</v>
      </c>
      <c r="K27" s="24"/>
    </row>
    <row r="28">
      <c r="A28" s="22" t="s">
        <v>65</v>
      </c>
      <c r="D28" s="27"/>
      <c r="E28" s="25"/>
      <c r="F28" s="26">
        <f t="shared" si="1"/>
        <v>0</v>
      </c>
      <c r="H28" s="27">
        <v>45.0</v>
      </c>
      <c r="I28" s="25">
        <v>0.28</v>
      </c>
      <c r="J28" s="26">
        <f t="shared" si="2"/>
        <v>12.6</v>
      </c>
      <c r="K28" s="9"/>
    </row>
    <row r="29">
      <c r="A29" s="11" t="s">
        <v>67</v>
      </c>
      <c r="D29" s="16"/>
      <c r="E29" s="13"/>
      <c r="F29" s="17">
        <f t="shared" si="1"/>
        <v>0</v>
      </c>
      <c r="H29" s="16">
        <v>15.0</v>
      </c>
      <c r="I29" s="13">
        <v>15.47</v>
      </c>
      <c r="J29" s="17">
        <f t="shared" si="2"/>
        <v>232.05</v>
      </c>
      <c r="K29" s="24"/>
    </row>
    <row r="30">
      <c r="A30" s="22" t="s">
        <v>69</v>
      </c>
      <c r="D30" s="27"/>
      <c r="E30" s="25"/>
      <c r="F30" s="26">
        <f t="shared" si="1"/>
        <v>0</v>
      </c>
      <c r="H30" s="27">
        <v>161.0</v>
      </c>
      <c r="I30" s="25">
        <v>6.58</v>
      </c>
      <c r="J30" s="26">
        <f t="shared" si="2"/>
        <v>1059.38</v>
      </c>
      <c r="K30" s="9"/>
    </row>
    <row r="31">
      <c r="A31" s="11" t="s">
        <v>72</v>
      </c>
      <c r="D31" s="16"/>
      <c r="E31" s="13"/>
      <c r="F31" s="17">
        <f t="shared" si="1"/>
        <v>0</v>
      </c>
      <c r="H31" s="16">
        <v>50.0</v>
      </c>
      <c r="I31" s="13">
        <v>2.63</v>
      </c>
      <c r="J31" s="17">
        <f t="shared" si="2"/>
        <v>131.5</v>
      </c>
      <c r="K31" s="24"/>
    </row>
    <row r="32">
      <c r="A32" s="22" t="s">
        <v>73</v>
      </c>
      <c r="D32" s="27"/>
      <c r="E32" s="25"/>
      <c r="F32" s="26">
        <f t="shared" si="1"/>
        <v>0</v>
      </c>
      <c r="H32" s="27">
        <v>161.0</v>
      </c>
      <c r="I32" s="25">
        <v>0.26</v>
      </c>
      <c r="J32" s="26">
        <f t="shared" si="2"/>
        <v>41.86</v>
      </c>
      <c r="K32" s="9"/>
    </row>
    <row r="33">
      <c r="A33" s="11" t="s">
        <v>46</v>
      </c>
      <c r="D33" s="16"/>
      <c r="E33" s="13"/>
      <c r="F33" s="17">
        <f t="shared" si="1"/>
        <v>0</v>
      </c>
      <c r="H33" s="16">
        <v>115.0</v>
      </c>
      <c r="I33" s="13">
        <v>0.87</v>
      </c>
      <c r="J33" s="17">
        <f t="shared" si="2"/>
        <v>100.05</v>
      </c>
      <c r="K33" s="24"/>
    </row>
    <row r="35">
      <c r="A35" s="29" t="str">
        <f>'BILAN Bouteilles'!A11</f>
        <v>REFACTURER A FP:</v>
      </c>
      <c r="C35" s="30">
        <f>'BILAN Bouteilles'!C11</f>
        <v>3275</v>
      </c>
      <c r="D35" s="24" t="str">
        <f>'BILAN Bouteilles'!D11</f>
        <v>Bouteilles Classiques</v>
      </c>
      <c r="G35" s="24" t="str">
        <f>'BILAN Bouteilles'!G11</f>
        <v>(0,3€ / UNITE)</v>
      </c>
      <c r="H35" s="33">
        <f>'BILAN Bouteilles'!H11</f>
        <v>982.5</v>
      </c>
    </row>
    <row r="36">
      <c r="A36" s="34" t="str">
        <f>'BILAN Bouteilles'!A12</f>
        <v/>
      </c>
      <c r="C36" s="35" t="str">
        <f>'BILAN Bouteilles'!C12</f>
        <v/>
      </c>
      <c r="D36" s="9" t="str">
        <f>'BILAN Bouteilles'!D12</f>
        <v/>
      </c>
      <c r="G36" s="9" t="str">
        <f>'BILAN Bouteilles'!G12</f>
        <v/>
      </c>
      <c r="H36" s="36" t="str">
        <f>'BILAN Bouteilles'!H12</f>
        <v/>
      </c>
    </row>
    <row r="37">
      <c r="A37" s="29" t="str">
        <f>'BILAN Bouteilles'!A13</f>
        <v/>
      </c>
      <c r="C37" s="30" t="str">
        <f>'BILAN Bouteilles'!C13</f>
        <v/>
      </c>
      <c r="D37" s="24" t="str">
        <f>'BILAN Bouteilles'!D13</f>
        <v/>
      </c>
      <c r="G37" s="24" t="str">
        <f>'BILAN Bouteilles'!G13</f>
        <v/>
      </c>
      <c r="H37" s="33" t="str">
        <f>'BILAN Bouteilles'!H13</f>
        <v/>
      </c>
    </row>
    <row r="38">
      <c r="A38" s="34" t="str">
        <f>'BILAN Bouteilles'!A14</f>
        <v/>
      </c>
      <c r="C38" s="35" t="str">
        <f>'BILAN Bouteilles'!C14</f>
        <v/>
      </c>
      <c r="D38" s="9" t="str">
        <f>'BILAN Bouteilles'!D14</f>
        <v/>
      </c>
      <c r="G38" s="9" t="str">
        <f>'BILAN Bouteilles'!G14</f>
        <v/>
      </c>
      <c r="H38" s="36" t="str">
        <f>'BILAN Bouteilles'!H14</f>
        <v/>
      </c>
    </row>
    <row r="39">
      <c r="A39" s="29" t="str">
        <f>'BILAN Bouteilles'!A15</f>
        <v/>
      </c>
      <c r="C39" s="30" t="str">
        <f>'BILAN Bouteilles'!C15</f>
        <v/>
      </c>
      <c r="D39" s="24" t="str">
        <f>'BILAN Bouteilles'!D15</f>
        <v/>
      </c>
      <c r="G39" s="24" t="str">
        <f>'BILAN Bouteilles'!G15</f>
        <v/>
      </c>
      <c r="H39" s="33" t="str">
        <f>'BILAN Bouteilles'!H15</f>
        <v/>
      </c>
    </row>
    <row r="40">
      <c r="A40" s="34" t="str">
        <f>'BILAN Bouteilles'!A16</f>
        <v/>
      </c>
      <c r="C40" s="35" t="str">
        <f>'BILAN Bouteilles'!C16</f>
        <v/>
      </c>
      <c r="D40" s="9" t="str">
        <f>'BILAN Bouteilles'!D16</f>
        <v/>
      </c>
      <c r="G40" s="9" t="str">
        <f>'BILAN Bouteilles'!G16</f>
        <v>TOTAL</v>
      </c>
      <c r="H40" s="36">
        <f>'BILAN Bouteilles'!H16</f>
        <v>982.5</v>
      </c>
    </row>
    <row r="45">
      <c r="A45" t="str">
        <f>IF(D45="","","REFACTURER A FP:")</f>
        <v/>
      </c>
    </row>
  </sheetData>
  <mergeCells count="50">
    <mergeCell ref="D39:F39"/>
    <mergeCell ref="D40:F40"/>
    <mergeCell ref="D36:F36"/>
    <mergeCell ref="D35:F35"/>
    <mergeCell ref="A36:B36"/>
    <mergeCell ref="A37:B37"/>
    <mergeCell ref="A24:C24"/>
    <mergeCell ref="A23:C23"/>
    <mergeCell ref="A32:C32"/>
    <mergeCell ref="A33:C33"/>
    <mergeCell ref="A34:F34"/>
    <mergeCell ref="A27:C27"/>
    <mergeCell ref="A28:C28"/>
    <mergeCell ref="A29:C29"/>
    <mergeCell ref="A30:C30"/>
    <mergeCell ref="A11:C11"/>
    <mergeCell ref="A12:C12"/>
    <mergeCell ref="A13:C13"/>
    <mergeCell ref="A14:C14"/>
    <mergeCell ref="A3:C3"/>
    <mergeCell ref="B2:C2"/>
    <mergeCell ref="A1:A2"/>
    <mergeCell ref="B1:C1"/>
    <mergeCell ref="A8:C8"/>
    <mergeCell ref="G2:G33"/>
    <mergeCell ref="K6:M25"/>
    <mergeCell ref="F1:G1"/>
    <mergeCell ref="D37:F37"/>
    <mergeCell ref="A38:B38"/>
    <mergeCell ref="D38:F38"/>
    <mergeCell ref="A39:B39"/>
    <mergeCell ref="A40:B40"/>
    <mergeCell ref="A35:B35"/>
    <mergeCell ref="A15:C15"/>
    <mergeCell ref="A20:C20"/>
    <mergeCell ref="A18:C18"/>
    <mergeCell ref="A19:C19"/>
    <mergeCell ref="A31:C31"/>
    <mergeCell ref="A16:C16"/>
    <mergeCell ref="A17:C17"/>
    <mergeCell ref="A22:C22"/>
    <mergeCell ref="A26:C26"/>
    <mergeCell ref="A25:C25"/>
    <mergeCell ref="A21:C21"/>
    <mergeCell ref="A4:C4"/>
    <mergeCell ref="A5:C5"/>
    <mergeCell ref="A6:C6"/>
    <mergeCell ref="A7:C7"/>
    <mergeCell ref="A10:C10"/>
    <mergeCell ref="A9:C9"/>
  </mergeCells>
  <printOptions horizontalCentered="1"/>
  <pageMargins bottom="0.75" footer="0.0" header="0.0" left="0.7" right="0.7" top="0.75"/>
  <pageSetup fitToWidth="0" paperSize="9" cellComments="atEnd" orientation="landscape" pageOrder="overThenDown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4.43" defaultRowHeight="15.75"/>
  <cols>
    <col customWidth="1" min="2" max="2" width="10.86"/>
    <col customWidth="1" min="3" max="3" width="14.71"/>
  </cols>
  <sheetData>
    <row r="1">
      <c r="A1" s="3" t="s">
        <v>1</v>
      </c>
      <c r="B1" s="5" t="s">
        <v>13</v>
      </c>
      <c r="D1" s="7">
        <v>43677.0</v>
      </c>
      <c r="F1" s="5" t="s">
        <v>13</v>
      </c>
      <c r="H1" s="7">
        <v>43312.0</v>
      </c>
    </row>
    <row r="2">
      <c r="D2" s="8" t="s">
        <v>15</v>
      </c>
      <c r="E2" s="8" t="s">
        <v>16</v>
      </c>
      <c r="F2" s="8" t="s">
        <v>17</v>
      </c>
      <c r="G2" s="9"/>
      <c r="H2" s="8" t="s">
        <v>15</v>
      </c>
      <c r="I2" s="8" t="s">
        <v>16</v>
      </c>
      <c r="J2" s="8" t="s">
        <v>17</v>
      </c>
    </row>
    <row r="3">
      <c r="A3" s="11" t="s">
        <v>18</v>
      </c>
      <c r="D3" s="12"/>
      <c r="E3" s="13"/>
      <c r="F3" s="17">
        <f t="shared" ref="F3:F19" si="1">E3*D3</f>
        <v>0</v>
      </c>
      <c r="H3" s="18">
        <v>0.0</v>
      </c>
      <c r="I3" s="19">
        <v>0.0</v>
      </c>
      <c r="J3" s="21">
        <f t="shared" ref="J3:J19" si="2">I3*H3</f>
        <v>0</v>
      </c>
    </row>
    <row r="4">
      <c r="A4" s="22" t="s">
        <v>21</v>
      </c>
      <c r="D4" s="23"/>
      <c r="E4" s="25"/>
      <c r="F4" s="26">
        <f t="shared" si="1"/>
        <v>0</v>
      </c>
      <c r="H4" s="18">
        <v>6607.0</v>
      </c>
      <c r="I4" s="19">
        <v>0.09</v>
      </c>
      <c r="J4" s="21">
        <f t="shared" si="2"/>
        <v>594.63</v>
      </c>
    </row>
    <row r="5">
      <c r="A5" s="11" t="s">
        <v>26</v>
      </c>
      <c r="D5" s="12"/>
      <c r="E5" s="13"/>
      <c r="F5" s="17">
        <f t="shared" si="1"/>
        <v>0</v>
      </c>
      <c r="H5" s="18">
        <v>183.0</v>
      </c>
      <c r="I5" s="19">
        <v>0.09</v>
      </c>
      <c r="J5" s="21">
        <f t="shared" si="2"/>
        <v>16.47</v>
      </c>
    </row>
    <row r="6">
      <c r="A6" s="28" t="s">
        <v>28</v>
      </c>
      <c r="D6" s="23"/>
      <c r="E6" s="25"/>
      <c r="F6" s="26">
        <f t="shared" si="1"/>
        <v>0</v>
      </c>
      <c r="H6" s="18">
        <v>1126.0</v>
      </c>
      <c r="I6" s="19">
        <v>0.1</v>
      </c>
      <c r="J6" s="21">
        <f t="shared" si="2"/>
        <v>112.6</v>
      </c>
    </row>
    <row r="7">
      <c r="A7" s="11" t="s">
        <v>30</v>
      </c>
      <c r="D7" s="12"/>
      <c r="E7" s="13"/>
      <c r="F7" s="17">
        <f t="shared" si="1"/>
        <v>0</v>
      </c>
      <c r="H7" s="18">
        <v>0.0</v>
      </c>
      <c r="I7" s="19">
        <v>0.0</v>
      </c>
      <c r="J7" s="21">
        <f t="shared" si="2"/>
        <v>0</v>
      </c>
    </row>
    <row r="8">
      <c r="A8" s="22" t="s">
        <v>31</v>
      </c>
      <c r="D8" s="23"/>
      <c r="E8" s="25"/>
      <c r="F8" s="26">
        <f t="shared" si="1"/>
        <v>0</v>
      </c>
      <c r="H8" s="18">
        <v>0.0</v>
      </c>
      <c r="I8" s="19">
        <v>0.0</v>
      </c>
      <c r="J8" s="21">
        <f t="shared" si="2"/>
        <v>0</v>
      </c>
    </row>
    <row r="9">
      <c r="A9" s="11" t="s">
        <v>33</v>
      </c>
      <c r="D9" s="12"/>
      <c r="E9" s="13"/>
      <c r="F9" s="17">
        <f t="shared" si="1"/>
        <v>0</v>
      </c>
      <c r="H9" s="18">
        <v>600.0</v>
      </c>
      <c r="I9" s="19">
        <v>0.16</v>
      </c>
      <c r="J9" s="21">
        <f t="shared" si="2"/>
        <v>96</v>
      </c>
    </row>
    <row r="10">
      <c r="A10" s="22" t="s">
        <v>34</v>
      </c>
      <c r="D10" s="23"/>
      <c r="E10" s="25"/>
      <c r="F10" s="26">
        <f t="shared" si="1"/>
        <v>0</v>
      </c>
      <c r="H10" s="18">
        <v>20.0</v>
      </c>
      <c r="I10" s="19">
        <v>10.38</v>
      </c>
      <c r="J10" s="21">
        <f t="shared" si="2"/>
        <v>207.6</v>
      </c>
    </row>
    <row r="11">
      <c r="A11" s="11" t="s">
        <v>35</v>
      </c>
      <c r="D11" s="12"/>
      <c r="E11" s="13"/>
      <c r="F11" s="17">
        <f t="shared" si="1"/>
        <v>0</v>
      </c>
      <c r="H11" s="18">
        <v>31960.0</v>
      </c>
      <c r="I11" s="19">
        <v>0.08</v>
      </c>
      <c r="J11" s="21">
        <f t="shared" si="2"/>
        <v>2556.8</v>
      </c>
    </row>
    <row r="12">
      <c r="A12" s="22" t="s">
        <v>36</v>
      </c>
      <c r="D12" s="23"/>
      <c r="E12" s="25"/>
      <c r="F12" s="26">
        <f t="shared" si="1"/>
        <v>0</v>
      </c>
      <c r="H12" s="18">
        <v>1061.0</v>
      </c>
      <c r="I12" s="19">
        <v>0.23</v>
      </c>
      <c r="J12" s="21">
        <f t="shared" si="2"/>
        <v>244.03</v>
      </c>
    </row>
    <row r="13">
      <c r="A13" s="11" t="s">
        <v>38</v>
      </c>
      <c r="D13" s="12">
        <f>'BILAN Etiquettes'!B30</f>
        <v>80</v>
      </c>
      <c r="E13" s="13"/>
      <c r="F13" s="17">
        <f t="shared" si="1"/>
        <v>0</v>
      </c>
      <c r="H13" s="18">
        <v>80.0</v>
      </c>
      <c r="I13" s="19">
        <v>0.21</v>
      </c>
      <c r="J13" s="21">
        <f t="shared" si="2"/>
        <v>16.8</v>
      </c>
    </row>
    <row r="14">
      <c r="A14" s="22" t="s">
        <v>40</v>
      </c>
      <c r="D14" s="23">
        <f>'BILAN Etiquettes'!E30</f>
        <v>1592</v>
      </c>
      <c r="E14" s="25"/>
      <c r="F14" s="26">
        <f t="shared" si="1"/>
        <v>0</v>
      </c>
      <c r="H14" s="18">
        <v>1592.0</v>
      </c>
      <c r="I14" s="19">
        <v>0.24</v>
      </c>
      <c r="J14" s="21">
        <f t="shared" si="2"/>
        <v>382.08</v>
      </c>
    </row>
    <row r="15">
      <c r="A15" s="11" t="s">
        <v>41</v>
      </c>
      <c r="D15" s="12">
        <f>'BILAN Etiquettes'!H30</f>
        <v>5400</v>
      </c>
      <c r="E15" s="13"/>
      <c r="F15" s="17">
        <f t="shared" si="1"/>
        <v>0</v>
      </c>
      <c r="H15" s="18">
        <v>5400.0</v>
      </c>
      <c r="I15" s="19">
        <v>0.24</v>
      </c>
      <c r="J15" s="21">
        <f t="shared" si="2"/>
        <v>1296</v>
      </c>
    </row>
    <row r="16">
      <c r="A16" s="22" t="s">
        <v>42</v>
      </c>
      <c r="D16" s="23"/>
      <c r="E16" s="25"/>
      <c r="F16" s="26">
        <f t="shared" si="1"/>
        <v>0</v>
      </c>
      <c r="H16" s="18">
        <v>980.0</v>
      </c>
      <c r="I16" s="19">
        <v>0.21</v>
      </c>
      <c r="J16" s="21">
        <f t="shared" si="2"/>
        <v>205.8</v>
      </c>
    </row>
    <row r="17">
      <c r="A17" s="11" t="s">
        <v>43</v>
      </c>
      <c r="D17" s="12"/>
      <c r="E17" s="13"/>
      <c r="F17" s="17">
        <f t="shared" si="1"/>
        <v>0</v>
      </c>
      <c r="H17" s="18">
        <v>8358.0</v>
      </c>
      <c r="I17" s="19">
        <v>0.09</v>
      </c>
      <c r="J17" s="21">
        <f t="shared" si="2"/>
        <v>752.22</v>
      </c>
    </row>
    <row r="18">
      <c r="A18" s="22" t="s">
        <v>45</v>
      </c>
      <c r="D18" s="23"/>
      <c r="E18" s="25"/>
      <c r="F18" s="26">
        <f t="shared" si="1"/>
        <v>0</v>
      </c>
      <c r="H18" s="18">
        <v>0.0</v>
      </c>
      <c r="I18" s="19">
        <v>0.0</v>
      </c>
      <c r="J18" s="21">
        <f t="shared" si="2"/>
        <v>0</v>
      </c>
    </row>
    <row r="19">
      <c r="A19" s="11" t="s">
        <v>46</v>
      </c>
      <c r="D19" s="12"/>
      <c r="E19" s="13"/>
      <c r="F19" s="17">
        <f t="shared" si="1"/>
        <v>0</v>
      </c>
      <c r="H19" s="18">
        <v>16.0</v>
      </c>
      <c r="I19" s="19">
        <v>0.87</v>
      </c>
      <c r="J19" s="21">
        <f t="shared" si="2"/>
        <v>13.92</v>
      </c>
    </row>
    <row r="20">
      <c r="A20" s="24"/>
      <c r="B20" s="24"/>
      <c r="C20" s="24"/>
      <c r="D20" s="24"/>
      <c r="E20" s="24"/>
      <c r="F20" s="24"/>
      <c r="G20" s="24"/>
      <c r="H20" s="24"/>
    </row>
    <row r="21">
      <c r="A21" s="24" t="str">
        <f t="shared" ref="A21:A25" si="3">IF(D21="","","REFACTURER A FP:")</f>
        <v/>
      </c>
      <c r="B21" s="24"/>
      <c r="C21" s="24"/>
      <c r="D21" s="24"/>
      <c r="E21" s="24"/>
      <c r="F21" s="24"/>
      <c r="G21" s="24" t="str">
        <f t="shared" ref="G21:G25" si="4">IFERROR("(" &amp; VLOOKUP(D21,$A$3:$E$19,5,FALSE)&amp;"€ / UNITE)","")</f>
        <v/>
      </c>
      <c r="H21" s="24"/>
    </row>
    <row r="22">
      <c r="A22" s="24" t="str">
        <f t="shared" si="3"/>
        <v/>
      </c>
      <c r="B22" s="24"/>
      <c r="C22" s="24"/>
      <c r="D22" s="24"/>
      <c r="E22" s="24"/>
      <c r="F22" s="24"/>
      <c r="G22" s="24" t="str">
        <f t="shared" si="4"/>
        <v/>
      </c>
      <c r="H22" s="24"/>
    </row>
    <row r="23">
      <c r="A23" s="24" t="str">
        <f t="shared" si="3"/>
        <v/>
      </c>
      <c r="B23" s="24"/>
      <c r="C23" s="24"/>
      <c r="D23" s="24"/>
      <c r="E23" s="24"/>
      <c r="F23" s="24"/>
      <c r="G23" s="24" t="str">
        <f t="shared" si="4"/>
        <v/>
      </c>
      <c r="H23" s="24"/>
    </row>
    <row r="24">
      <c r="A24" s="24" t="str">
        <f t="shared" si="3"/>
        <v/>
      </c>
      <c r="B24" s="24"/>
      <c r="C24" s="24"/>
      <c r="D24" s="24"/>
      <c r="E24" s="24"/>
      <c r="F24" s="24"/>
      <c r="G24" s="24" t="str">
        <f t="shared" si="4"/>
        <v/>
      </c>
      <c r="H24" s="24"/>
    </row>
    <row r="25">
      <c r="A25" s="24" t="str">
        <f t="shared" si="3"/>
        <v/>
      </c>
      <c r="B25" s="24"/>
      <c r="C25" s="24"/>
      <c r="D25" s="24"/>
      <c r="E25" s="24"/>
      <c r="F25" s="24"/>
      <c r="G25" s="24" t="str">
        <f t="shared" si="4"/>
        <v/>
      </c>
      <c r="H25" s="24"/>
    </row>
    <row r="26">
      <c r="A26" s="24"/>
      <c r="B26" s="24"/>
      <c r="C26" s="24"/>
      <c r="D26" s="24"/>
      <c r="E26" s="24"/>
      <c r="F26" s="24"/>
      <c r="G26" s="24"/>
      <c r="H26" s="24"/>
    </row>
    <row r="31">
      <c r="A31" t="str">
        <f>IF(D31="","","REFACTURER A FP:")</f>
        <v/>
      </c>
    </row>
  </sheetData>
  <mergeCells count="21">
    <mergeCell ref="A1:A2"/>
    <mergeCell ref="B1:C1"/>
    <mergeCell ref="F1:G1"/>
    <mergeCell ref="A10:C10"/>
    <mergeCell ref="A11:C11"/>
    <mergeCell ref="A14:C14"/>
    <mergeCell ref="A12:C12"/>
    <mergeCell ref="A13:C13"/>
    <mergeCell ref="A9:C9"/>
    <mergeCell ref="A8:C8"/>
    <mergeCell ref="A3:C3"/>
    <mergeCell ref="A4:C4"/>
    <mergeCell ref="A5:C5"/>
    <mergeCell ref="G2:G19"/>
    <mergeCell ref="A15:C15"/>
    <mergeCell ref="A16:C16"/>
    <mergeCell ref="A17:C17"/>
    <mergeCell ref="A18:C18"/>
    <mergeCell ref="A19:C19"/>
    <mergeCell ref="A6:C6"/>
    <mergeCell ref="A7:C7"/>
  </mergeCells>
  <printOptions horizontalCentered="1"/>
  <pageMargins bottom="0.75" footer="0.0" header="0.0" left="0.7" right="0.7" top="0.75"/>
  <pageSetup fitToHeight="0" paperSize="9" cellComments="atEnd" orientation="landscape" pageOrder="overThenDown"/>
  <drawing r:id="rId1"/>
  <tableParts count="2">
    <tablePart r:id="rId4"/>
    <tablePart r:id="rId5"/>
  </tableParts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4.43" defaultRowHeight="15.75"/>
  <cols>
    <col customWidth="1" min="1" max="1" width="19.43"/>
    <col customWidth="1" min="9" max="9" width="15.57"/>
    <col customWidth="1" min="10" max="10" width="12.71"/>
  </cols>
  <sheetData>
    <row r="1">
      <c r="A1" s="1" t="s">
        <v>0</v>
      </c>
    </row>
    <row r="3">
      <c r="A3" s="2" t="s">
        <v>2</v>
      </c>
      <c r="B3" s="2" t="s">
        <v>3</v>
      </c>
      <c r="C3" s="2" t="s">
        <v>4</v>
      </c>
      <c r="D3" s="2" t="s">
        <v>5</v>
      </c>
      <c r="E3" s="2" t="s">
        <v>6</v>
      </c>
      <c r="F3" s="2" t="s">
        <v>7</v>
      </c>
      <c r="G3" s="2" t="s">
        <v>8</v>
      </c>
      <c r="H3" s="2" t="s">
        <v>9</v>
      </c>
      <c r="I3" s="2" t="s">
        <v>10</v>
      </c>
      <c r="J3" s="2" t="s">
        <v>11</v>
      </c>
    </row>
    <row r="4">
      <c r="A4" s="4" t="s">
        <v>12</v>
      </c>
      <c r="B4" s="6">
        <v>300.0</v>
      </c>
      <c r="C4" s="6">
        <v>0.0</v>
      </c>
      <c r="D4" s="6">
        <v>43068.0</v>
      </c>
      <c r="E4" s="6">
        <v>-3275.0</v>
      </c>
      <c r="F4" s="6">
        <v>-244.0</v>
      </c>
      <c r="G4" s="6">
        <v>-38659.0</v>
      </c>
      <c r="H4" s="14">
        <f t="shared" ref="H4:H9" si="1">SUM(B4:G4)</f>
        <v>1190</v>
      </c>
      <c r="I4" s="15">
        <v>0.3</v>
      </c>
      <c r="J4" s="20">
        <f t="shared" ref="J4:J9" si="2">H4*I4</f>
        <v>357</v>
      </c>
    </row>
    <row r="5">
      <c r="A5" s="4" t="s">
        <v>20</v>
      </c>
      <c r="B5" s="6">
        <v>120.0</v>
      </c>
      <c r="C5" s="6">
        <v>0.0</v>
      </c>
      <c r="D5" s="6">
        <v>2328.0</v>
      </c>
      <c r="E5" s="6">
        <v>0.0</v>
      </c>
      <c r="F5" s="6">
        <v>0.0</v>
      </c>
      <c r="G5" s="6">
        <v>-2276.0</v>
      </c>
      <c r="H5" s="14">
        <f t="shared" si="1"/>
        <v>172</v>
      </c>
      <c r="I5" s="15">
        <v>0.34</v>
      </c>
      <c r="J5" s="20">
        <f t="shared" si="2"/>
        <v>58.48</v>
      </c>
    </row>
    <row r="6">
      <c r="A6" s="4" t="s">
        <v>22</v>
      </c>
      <c r="B6" s="6">
        <v>0.0</v>
      </c>
      <c r="C6" s="6">
        <v>103.0</v>
      </c>
      <c r="D6" s="6">
        <v>175.0</v>
      </c>
      <c r="E6" s="6">
        <v>0.0</v>
      </c>
      <c r="F6" s="6">
        <v>0.0</v>
      </c>
      <c r="G6" s="6">
        <v>-251.0</v>
      </c>
      <c r="H6" s="14">
        <f t="shared" si="1"/>
        <v>27</v>
      </c>
      <c r="I6" s="15">
        <v>1.25</v>
      </c>
      <c r="J6" s="20">
        <f t="shared" si="2"/>
        <v>33.75</v>
      </c>
    </row>
    <row r="7">
      <c r="A7" s="4" t="s">
        <v>23</v>
      </c>
      <c r="B7" s="6">
        <v>0.0</v>
      </c>
      <c r="C7" s="6">
        <v>9.0</v>
      </c>
      <c r="D7" s="6">
        <v>14.0</v>
      </c>
      <c r="E7" s="6">
        <v>0.0</v>
      </c>
      <c r="F7" s="6">
        <v>0.0</v>
      </c>
      <c r="G7" s="6">
        <v>-23.0</v>
      </c>
      <c r="H7" s="14">
        <f t="shared" si="1"/>
        <v>0</v>
      </c>
      <c r="I7" s="15">
        <v>0.0</v>
      </c>
      <c r="J7" s="20">
        <f t="shared" si="2"/>
        <v>0</v>
      </c>
    </row>
    <row r="8">
      <c r="A8" s="4" t="s">
        <v>24</v>
      </c>
      <c r="B8" s="6">
        <v>0.0</v>
      </c>
      <c r="C8" s="6">
        <v>0.0</v>
      </c>
      <c r="D8" s="6">
        <v>4.0</v>
      </c>
      <c r="E8" s="6">
        <v>0.0</v>
      </c>
      <c r="F8" s="6">
        <v>0.0</v>
      </c>
      <c r="G8" s="6">
        <v>-4.0</v>
      </c>
      <c r="H8" s="14">
        <f t="shared" si="1"/>
        <v>0</v>
      </c>
      <c r="I8" s="15">
        <v>0.0</v>
      </c>
      <c r="J8" s="20">
        <f t="shared" si="2"/>
        <v>0</v>
      </c>
    </row>
    <row r="9">
      <c r="A9" s="4" t="s">
        <v>27</v>
      </c>
      <c r="B9" s="6">
        <v>0.0</v>
      </c>
      <c r="C9" s="6">
        <v>0.0</v>
      </c>
      <c r="D9" s="6">
        <v>3.0</v>
      </c>
      <c r="E9" s="6">
        <v>0.0</v>
      </c>
      <c r="F9" s="6">
        <v>0.0</v>
      </c>
      <c r="G9" s="6">
        <v>-3.0</v>
      </c>
      <c r="H9" s="14">
        <f t="shared" si="1"/>
        <v>0</v>
      </c>
      <c r="I9" s="15">
        <v>0.0</v>
      </c>
      <c r="J9" s="20">
        <f t="shared" si="2"/>
        <v>0</v>
      </c>
    </row>
    <row r="10">
      <c r="A10" s="1"/>
      <c r="B10" s="1"/>
      <c r="C10" s="1"/>
      <c r="D10" s="1"/>
      <c r="E10" s="1"/>
      <c r="F10" s="1"/>
      <c r="G10" s="1"/>
      <c r="H10" s="1"/>
      <c r="I10" s="1"/>
      <c r="J10" s="1"/>
    </row>
    <row r="11">
      <c r="A11" s="29" t="str">
        <f t="shared" ref="A11:A15" si="3">IF(D11="","","REFACTURER A FP:")</f>
        <v>REFACTURER A FP:</v>
      </c>
      <c r="C11" s="30">
        <f t="shared" ref="C11:C15" si="4">IFERROR(-VLOOKUP(D11,$A$4:$J$10,5,FALSE),"")</f>
        <v>3275</v>
      </c>
      <c r="D11" s="11" t="s">
        <v>12</v>
      </c>
      <c r="G11" s="24" t="str">
        <f t="shared" ref="G11:G15" si="5">IFERROR("(" &amp; VLOOKUP(D11,$A$4:$J$10,9,FALSE)&amp;"€ / UNITE)","")</f>
        <v>(0,3€ / UNITE)</v>
      </c>
      <c r="H11" s="33">
        <f t="shared" ref="H11:H15" si="6">IFERROR((VLOOKUP(D11,$A$4:$J$10,9,FALSE)*C11),"")</f>
        <v>982.5</v>
      </c>
      <c r="I11" s="1"/>
      <c r="J11" s="1"/>
    </row>
    <row r="12">
      <c r="A12" s="34" t="str">
        <f t="shared" si="3"/>
        <v/>
      </c>
      <c r="C12" s="35" t="str">
        <f t="shared" si="4"/>
        <v/>
      </c>
      <c r="D12" s="22"/>
      <c r="G12" s="9" t="str">
        <f t="shared" si="5"/>
        <v/>
      </c>
      <c r="H12" s="36" t="str">
        <f t="shared" si="6"/>
        <v/>
      </c>
      <c r="I12" s="1"/>
      <c r="J12" s="1"/>
    </row>
    <row r="13">
      <c r="A13" s="29" t="str">
        <f t="shared" si="3"/>
        <v/>
      </c>
      <c r="C13" s="30" t="str">
        <f t="shared" si="4"/>
        <v/>
      </c>
      <c r="D13" s="11"/>
      <c r="G13" s="24" t="str">
        <f t="shared" si="5"/>
        <v/>
      </c>
      <c r="H13" s="33" t="str">
        <f t="shared" si="6"/>
        <v/>
      </c>
      <c r="I13" s="1"/>
      <c r="J13" s="1"/>
    </row>
    <row r="14">
      <c r="A14" s="34" t="str">
        <f t="shared" si="3"/>
        <v/>
      </c>
      <c r="C14" s="35" t="str">
        <f t="shared" si="4"/>
        <v/>
      </c>
      <c r="D14" s="9"/>
      <c r="G14" s="9" t="str">
        <f t="shared" si="5"/>
        <v/>
      </c>
      <c r="H14" s="36" t="str">
        <f t="shared" si="6"/>
        <v/>
      </c>
      <c r="I14" s="1"/>
      <c r="J14" s="1"/>
    </row>
    <row r="15">
      <c r="A15" s="29" t="str">
        <f t="shared" si="3"/>
        <v/>
      </c>
      <c r="C15" s="30" t="str">
        <f t="shared" si="4"/>
        <v/>
      </c>
      <c r="D15" s="24"/>
      <c r="G15" s="24" t="str">
        <f t="shared" si="5"/>
        <v/>
      </c>
      <c r="H15" s="33" t="str">
        <f t="shared" si="6"/>
        <v/>
      </c>
      <c r="I15" s="1"/>
      <c r="J15" s="1"/>
    </row>
    <row r="16">
      <c r="A16" s="1"/>
      <c r="B16" s="1"/>
      <c r="C16" s="37"/>
      <c r="D16" s="1"/>
      <c r="E16" s="1"/>
      <c r="F16" s="1"/>
      <c r="G16" s="38" t="s">
        <v>17</v>
      </c>
      <c r="H16" s="39">
        <f>H15+H14+H13+H12+H11</f>
        <v>982.5</v>
      </c>
      <c r="I16" s="1"/>
      <c r="J16" s="1"/>
    </row>
    <row r="17">
      <c r="A17" s="1"/>
      <c r="B17" s="1"/>
      <c r="C17" s="1"/>
      <c r="D17" s="1"/>
      <c r="E17" s="1"/>
      <c r="F17" s="1"/>
      <c r="G17" s="1"/>
      <c r="H17" s="1"/>
      <c r="I17" s="1"/>
      <c r="J17" s="1"/>
    </row>
    <row r="18">
      <c r="A18" s="1"/>
      <c r="B18" s="1"/>
      <c r="C18" s="1"/>
      <c r="D18" s="1"/>
      <c r="E18" s="1"/>
      <c r="F18" s="1"/>
      <c r="G18" s="1"/>
      <c r="H18" s="1"/>
      <c r="I18" s="1"/>
      <c r="J18" s="1"/>
    </row>
    <row r="19">
      <c r="A19" s="1"/>
      <c r="B19" s="1"/>
      <c r="C19" s="1"/>
      <c r="D19" s="1"/>
      <c r="E19" s="1"/>
      <c r="F19" s="1"/>
      <c r="G19" s="1"/>
      <c r="H19" s="1"/>
      <c r="I19" s="1"/>
      <c r="J19" s="1"/>
    </row>
    <row r="20">
      <c r="A20" s="1"/>
      <c r="B20" s="1"/>
      <c r="C20" s="1"/>
      <c r="D20" s="1"/>
      <c r="E20" s="1"/>
      <c r="F20" s="1"/>
      <c r="G20" s="1"/>
      <c r="H20" s="1"/>
      <c r="I20" s="1"/>
      <c r="J20" s="1"/>
    </row>
    <row r="21">
      <c r="A21" s="1"/>
      <c r="B21" s="1"/>
      <c r="C21" s="1"/>
      <c r="D21" s="1"/>
      <c r="E21" s="1"/>
      <c r="F21" s="1"/>
      <c r="G21" s="1"/>
      <c r="H21" s="1"/>
      <c r="I21" s="1"/>
      <c r="J21" s="1"/>
    </row>
  </sheetData>
  <mergeCells count="11">
    <mergeCell ref="A15:B15"/>
    <mergeCell ref="A14:B14"/>
    <mergeCell ref="D11:F11"/>
    <mergeCell ref="A1:J2"/>
    <mergeCell ref="D12:F12"/>
    <mergeCell ref="A11:B11"/>
    <mergeCell ref="A12:B12"/>
    <mergeCell ref="D13:F13"/>
    <mergeCell ref="D14:F14"/>
    <mergeCell ref="D15:F15"/>
    <mergeCell ref="A13:B13"/>
  </mergeCells>
  <dataValidations>
    <dataValidation type="list" allowBlank="1" sqref="D11:D15">
      <formula1>'BILAN Bouteilles'!$A$4:$A$9</formula1>
    </dataValidation>
  </dataValidations>
  <printOptions horizontalCentered="1"/>
  <pageMargins bottom="0.75" footer="0.0" header="0.0" left="0.7" right="0.7" top="0.75"/>
  <pageSetup fitToHeight="0" paperSize="9" cellComments="atEnd" orientation="landscape" pageOrder="overThenDown"/>
  <drawing r:id="rId1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4.43" defaultRowHeight="15.75"/>
  <cols>
    <col customWidth="1" min="1" max="1" width="18.29"/>
  </cols>
  <sheetData>
    <row r="1">
      <c r="A1" s="40"/>
      <c r="B1" s="41"/>
      <c r="C1" s="40"/>
      <c r="D1" s="42" t="s">
        <v>59</v>
      </c>
      <c r="E1" s="43"/>
      <c r="F1" s="44"/>
      <c r="G1" s="40"/>
      <c r="H1" s="40"/>
      <c r="I1" s="40"/>
      <c r="J1" s="45"/>
      <c r="K1" s="45"/>
      <c r="L1" s="45"/>
      <c r="M1" s="45"/>
      <c r="N1" s="45"/>
      <c r="O1" s="45"/>
    </row>
    <row r="2">
      <c r="A2" s="47" t="s">
        <v>63</v>
      </c>
      <c r="B2" s="49"/>
      <c r="C2" s="40"/>
      <c r="D2" s="40"/>
      <c r="E2" s="40"/>
      <c r="F2" s="40"/>
      <c r="G2" s="40"/>
      <c r="H2" s="40"/>
      <c r="I2" s="40"/>
    </row>
    <row r="3">
      <c r="A3" s="51" t="s">
        <v>66</v>
      </c>
      <c r="B3" s="52"/>
      <c r="C3" s="50"/>
      <c r="D3" s="51" t="s">
        <v>68</v>
      </c>
      <c r="E3" s="52"/>
      <c r="F3" s="50"/>
      <c r="G3" s="40"/>
      <c r="H3" s="40"/>
      <c r="I3" s="40"/>
    </row>
    <row r="4">
      <c r="A4" s="53"/>
      <c r="B4" s="55"/>
      <c r="C4" s="54"/>
      <c r="D4" s="53"/>
      <c r="E4" s="55"/>
      <c r="F4" s="54"/>
      <c r="G4" s="40"/>
      <c r="H4" s="40"/>
      <c r="I4" s="40"/>
    </row>
    <row r="5">
      <c r="A5" s="57" t="s">
        <v>70</v>
      </c>
      <c r="B5" s="58">
        <v>203.0</v>
      </c>
      <c r="C5" s="59">
        <v>43466.0</v>
      </c>
      <c r="D5" s="57" t="s">
        <v>70</v>
      </c>
      <c r="E5" s="58">
        <v>28529.0</v>
      </c>
      <c r="F5" s="59">
        <v>43466.0</v>
      </c>
      <c r="G5" s="40"/>
      <c r="H5" s="40"/>
      <c r="I5" s="40"/>
    </row>
    <row r="6">
      <c r="A6" s="57" t="s">
        <v>74</v>
      </c>
      <c r="B6" s="58">
        <v>2070.0</v>
      </c>
      <c r="C6" s="60"/>
      <c r="D6" s="57"/>
      <c r="E6" s="58">
        <v>-1743.0</v>
      </c>
      <c r="F6" s="60"/>
      <c r="G6" s="40"/>
      <c r="H6" s="40"/>
      <c r="I6" s="40"/>
    </row>
    <row r="7">
      <c r="A7" s="57" t="s">
        <v>75</v>
      </c>
      <c r="B7" s="58">
        <v>-1212.0</v>
      </c>
      <c r="C7" s="60"/>
      <c r="D7" s="57"/>
      <c r="E7" s="58">
        <v>-1126.0</v>
      </c>
      <c r="F7" s="60"/>
      <c r="G7" s="40"/>
      <c r="H7" s="40"/>
      <c r="I7" s="40"/>
    </row>
    <row r="8">
      <c r="A8" s="62"/>
      <c r="B8" s="58" t="s">
        <v>77</v>
      </c>
      <c r="C8" s="60"/>
      <c r="D8" s="57" t="s">
        <v>74</v>
      </c>
      <c r="E8" s="58">
        <v>6300.0</v>
      </c>
      <c r="F8" s="60"/>
      <c r="G8" s="40"/>
      <c r="H8" s="40"/>
      <c r="I8" s="40"/>
    </row>
    <row r="9">
      <c r="A9" s="62"/>
      <c r="B9" s="58" t="s">
        <v>77</v>
      </c>
      <c r="C9" s="60"/>
      <c r="D9" s="62"/>
      <c r="E9" s="58" t="s">
        <v>77</v>
      </c>
      <c r="F9" s="60"/>
      <c r="G9" s="40"/>
      <c r="H9" s="40"/>
      <c r="I9" s="40"/>
    </row>
    <row r="10">
      <c r="A10" s="62"/>
      <c r="B10" s="58" t="s">
        <v>77</v>
      </c>
      <c r="C10" s="60"/>
      <c r="D10" s="62"/>
      <c r="E10" s="58" t="s">
        <v>77</v>
      </c>
      <c r="F10" s="60"/>
      <c r="G10" s="40"/>
      <c r="H10" s="40"/>
      <c r="I10" s="40"/>
    </row>
    <row r="11">
      <c r="A11" s="62"/>
      <c r="B11" s="58" t="s">
        <v>77</v>
      </c>
      <c r="C11" s="60"/>
      <c r="D11" s="62"/>
      <c r="E11" s="58" t="s">
        <v>77</v>
      </c>
      <c r="F11" s="60"/>
      <c r="G11" s="40"/>
      <c r="H11" s="40"/>
      <c r="I11" s="40"/>
    </row>
    <row r="12">
      <c r="A12" s="62"/>
      <c r="B12" s="58" t="s">
        <v>77</v>
      </c>
      <c r="C12" s="60"/>
      <c r="D12" s="62"/>
      <c r="E12" s="58" t="s">
        <v>77</v>
      </c>
      <c r="F12" s="60"/>
      <c r="G12" s="40"/>
      <c r="H12" s="40"/>
      <c r="I12" s="40"/>
    </row>
    <row r="13">
      <c r="A13" s="62"/>
      <c r="B13" s="58" t="s">
        <v>77</v>
      </c>
      <c r="C13" s="60"/>
      <c r="D13" s="62"/>
      <c r="E13" s="58" t="s">
        <v>77</v>
      </c>
      <c r="F13" s="60"/>
      <c r="G13" s="40"/>
      <c r="H13" s="40"/>
      <c r="I13" s="40"/>
    </row>
    <row r="14">
      <c r="A14" s="62"/>
      <c r="B14" s="58" t="s">
        <v>77</v>
      </c>
      <c r="C14" s="60"/>
      <c r="D14" s="62"/>
      <c r="E14" s="58" t="s">
        <v>77</v>
      </c>
      <c r="F14" s="60"/>
      <c r="G14" s="40"/>
      <c r="H14" s="40"/>
      <c r="I14" s="40"/>
    </row>
    <row r="15">
      <c r="A15" s="62"/>
      <c r="B15" s="67" t="s">
        <v>77</v>
      </c>
      <c r="C15" s="60"/>
      <c r="D15" s="62"/>
      <c r="E15" s="67" t="s">
        <v>77</v>
      </c>
      <c r="F15" s="60"/>
      <c r="G15" s="40"/>
      <c r="H15" s="40"/>
      <c r="I15" s="40"/>
    </row>
    <row r="16">
      <c r="A16" s="69" t="s">
        <v>17</v>
      </c>
      <c r="B16" s="71">
        <f>SUM(B5:B15)</f>
        <v>1061</v>
      </c>
      <c r="C16" s="72"/>
      <c r="D16" s="69" t="s">
        <v>17</v>
      </c>
      <c r="E16" s="71">
        <f>SUM(E5:E15)</f>
        <v>31960</v>
      </c>
      <c r="F16" s="72"/>
      <c r="G16" s="40"/>
      <c r="H16" s="40"/>
      <c r="I16" s="40"/>
    </row>
    <row r="17">
      <c r="A17" s="63" t="s">
        <v>84</v>
      </c>
      <c r="B17" s="74"/>
      <c r="C17" s="74"/>
      <c r="D17" s="74"/>
      <c r="E17" s="74"/>
      <c r="F17" s="74"/>
      <c r="G17" s="74"/>
      <c r="H17" s="74"/>
      <c r="I17" s="64"/>
    </row>
    <row r="18">
      <c r="A18" s="63" t="s">
        <v>85</v>
      </c>
      <c r="B18" s="74"/>
      <c r="C18" s="64"/>
      <c r="D18" s="63" t="s">
        <v>87</v>
      </c>
      <c r="E18" s="74"/>
      <c r="F18" s="64"/>
      <c r="G18" s="63" t="s">
        <v>88</v>
      </c>
      <c r="H18" s="74"/>
      <c r="I18" s="64"/>
    </row>
    <row r="19">
      <c r="A19" s="57" t="s">
        <v>70</v>
      </c>
      <c r="B19" s="58">
        <v>80.0</v>
      </c>
      <c r="C19" s="59">
        <v>43466.0</v>
      </c>
      <c r="D19" s="57" t="s">
        <v>70</v>
      </c>
      <c r="E19" s="58">
        <v>1592.0</v>
      </c>
      <c r="F19" s="59">
        <v>43466.0</v>
      </c>
      <c r="G19" s="57" t="s">
        <v>70</v>
      </c>
      <c r="H19" s="58">
        <v>9900.0</v>
      </c>
      <c r="I19" s="59">
        <v>43466.0</v>
      </c>
    </row>
    <row r="20">
      <c r="A20" s="62"/>
      <c r="B20" s="58" t="s">
        <v>77</v>
      </c>
      <c r="C20" s="60"/>
      <c r="D20" s="62"/>
      <c r="E20" s="58" t="s">
        <v>77</v>
      </c>
      <c r="F20" s="60"/>
      <c r="G20" s="57" t="s">
        <v>90</v>
      </c>
      <c r="H20" s="58">
        <v>-4500.0</v>
      </c>
      <c r="I20" s="78"/>
      <c r="O20" s="79"/>
    </row>
    <row r="21">
      <c r="A21" s="62"/>
      <c r="B21" s="58" t="s">
        <v>77</v>
      </c>
      <c r="C21" s="60"/>
      <c r="D21" s="62"/>
      <c r="E21" s="58" t="s">
        <v>77</v>
      </c>
      <c r="F21" s="60"/>
      <c r="G21" s="62"/>
      <c r="H21" s="58" t="s">
        <v>77</v>
      </c>
      <c r="I21" s="78"/>
    </row>
    <row r="22">
      <c r="A22" s="62"/>
      <c r="B22" s="58" t="s">
        <v>77</v>
      </c>
      <c r="C22" s="60"/>
      <c r="D22" s="62"/>
      <c r="E22" s="58" t="s">
        <v>77</v>
      </c>
      <c r="F22" s="60"/>
      <c r="G22" s="62"/>
      <c r="H22" s="58" t="s">
        <v>77</v>
      </c>
      <c r="I22" s="78"/>
    </row>
    <row r="23">
      <c r="A23" s="62"/>
      <c r="B23" s="58" t="s">
        <v>77</v>
      </c>
      <c r="C23" s="60"/>
      <c r="D23" s="62"/>
      <c r="E23" s="58" t="s">
        <v>77</v>
      </c>
      <c r="F23" s="60"/>
      <c r="G23" s="62"/>
      <c r="H23" s="58" t="s">
        <v>77</v>
      </c>
      <c r="I23" s="78"/>
    </row>
    <row r="24">
      <c r="A24" s="62"/>
      <c r="B24" s="58" t="s">
        <v>77</v>
      </c>
      <c r="C24" s="60"/>
      <c r="D24" s="62"/>
      <c r="E24" s="58" t="s">
        <v>77</v>
      </c>
      <c r="F24" s="60"/>
      <c r="G24" s="62"/>
      <c r="H24" s="58" t="s">
        <v>77</v>
      </c>
      <c r="I24" s="78"/>
    </row>
    <row r="25">
      <c r="A25" s="62"/>
      <c r="B25" s="58" t="s">
        <v>77</v>
      </c>
      <c r="C25" s="60"/>
      <c r="D25" s="62"/>
      <c r="E25" s="58" t="s">
        <v>77</v>
      </c>
      <c r="F25" s="60"/>
      <c r="G25" s="62"/>
      <c r="H25" s="58" t="s">
        <v>77</v>
      </c>
      <c r="I25" s="78"/>
    </row>
    <row r="26">
      <c r="A26" s="62"/>
      <c r="B26" s="58" t="s">
        <v>77</v>
      </c>
      <c r="C26" s="60"/>
      <c r="D26" s="62"/>
      <c r="E26" s="58" t="s">
        <v>77</v>
      </c>
      <c r="F26" s="60"/>
      <c r="G26" s="62"/>
      <c r="H26" s="58" t="s">
        <v>77</v>
      </c>
      <c r="I26" s="78"/>
    </row>
    <row r="27">
      <c r="A27" s="62"/>
      <c r="B27" s="58" t="s">
        <v>77</v>
      </c>
      <c r="C27" s="60"/>
      <c r="D27" s="62"/>
      <c r="E27" s="58" t="s">
        <v>77</v>
      </c>
      <c r="F27" s="60"/>
      <c r="G27" s="62"/>
      <c r="H27" s="58" t="s">
        <v>77</v>
      </c>
      <c r="I27" s="78"/>
    </row>
    <row r="28">
      <c r="A28" s="62"/>
      <c r="B28" s="58" t="s">
        <v>77</v>
      </c>
      <c r="C28" s="60"/>
      <c r="D28" s="62"/>
      <c r="E28" s="58" t="s">
        <v>77</v>
      </c>
      <c r="F28" s="60"/>
      <c r="G28" s="62"/>
      <c r="H28" s="58" t="s">
        <v>77</v>
      </c>
      <c r="I28" s="78"/>
    </row>
    <row r="29">
      <c r="A29" s="62"/>
      <c r="B29" s="67" t="s">
        <v>77</v>
      </c>
      <c r="C29" s="60"/>
      <c r="D29" s="62"/>
      <c r="E29" s="67" t="s">
        <v>77</v>
      </c>
      <c r="F29" s="60"/>
      <c r="G29" s="62"/>
      <c r="H29" s="67" t="s">
        <v>77</v>
      </c>
      <c r="I29" s="78"/>
    </row>
    <row r="30">
      <c r="A30" s="69" t="s">
        <v>17</v>
      </c>
      <c r="B30" s="71">
        <f>SUM(B19:B29)</f>
        <v>80</v>
      </c>
      <c r="C30" s="72"/>
      <c r="D30" s="69" t="s">
        <v>17</v>
      </c>
      <c r="E30" s="71">
        <f>SUM(E19:E29)</f>
        <v>1592</v>
      </c>
      <c r="F30" s="72"/>
      <c r="G30" s="69" t="s">
        <v>17</v>
      </c>
      <c r="H30" s="71">
        <f>SUM(H19:H29)</f>
        <v>5400</v>
      </c>
      <c r="I30" s="82"/>
    </row>
    <row r="31">
      <c r="A31" s="40"/>
      <c r="B31" s="40"/>
      <c r="C31" s="40"/>
      <c r="D31" s="40"/>
      <c r="E31" s="40"/>
      <c r="F31" s="40"/>
      <c r="G31" s="40"/>
      <c r="H31" s="40"/>
      <c r="I31" s="40"/>
    </row>
    <row r="32">
      <c r="A32" s="40"/>
      <c r="B32" s="40"/>
      <c r="C32" s="40"/>
      <c r="D32" s="40"/>
      <c r="E32" s="40"/>
      <c r="F32" s="40"/>
      <c r="G32" s="40"/>
      <c r="H32" s="40"/>
      <c r="I32" s="40"/>
    </row>
    <row r="33">
      <c r="A33" s="40"/>
      <c r="B33" s="40"/>
      <c r="C33" s="40"/>
      <c r="D33" s="40"/>
      <c r="E33" s="40"/>
      <c r="F33" s="40"/>
      <c r="G33" s="40"/>
      <c r="H33" s="40"/>
      <c r="I33" s="40"/>
    </row>
    <row r="34">
      <c r="A34" s="40"/>
      <c r="B34" s="40"/>
      <c r="C34" s="40"/>
      <c r="D34" s="40"/>
      <c r="E34" s="40"/>
      <c r="F34" s="40"/>
      <c r="G34" s="40"/>
      <c r="H34" s="40"/>
      <c r="I34" s="40"/>
    </row>
    <row r="35">
      <c r="A35" s="40"/>
      <c r="B35" s="40"/>
      <c r="C35" s="40"/>
      <c r="D35" s="40"/>
      <c r="E35" s="40"/>
      <c r="F35" s="40"/>
      <c r="G35" s="40"/>
      <c r="H35" s="40"/>
      <c r="I35" s="40"/>
    </row>
    <row r="36">
      <c r="A36" s="47" t="s">
        <v>93</v>
      </c>
      <c r="B36" s="49"/>
      <c r="C36" s="40"/>
      <c r="D36" s="40"/>
      <c r="E36" s="40"/>
      <c r="F36" s="40"/>
      <c r="G36" s="40"/>
      <c r="H36" s="40"/>
      <c r="I36" s="40"/>
    </row>
    <row r="37">
      <c r="A37" s="63" t="s">
        <v>94</v>
      </c>
      <c r="B37" s="74"/>
      <c r="C37" s="64"/>
      <c r="D37" s="63" t="s">
        <v>95</v>
      </c>
      <c r="E37" s="74"/>
      <c r="F37" s="64"/>
      <c r="G37" s="63" t="s">
        <v>96</v>
      </c>
      <c r="H37" s="74"/>
      <c r="I37" s="64"/>
    </row>
    <row r="38">
      <c r="A38" s="57" t="s">
        <v>70</v>
      </c>
      <c r="B38" s="83">
        <v>28917.0</v>
      </c>
      <c r="C38" s="59">
        <v>43466.0</v>
      </c>
      <c r="D38" s="57" t="s">
        <v>70</v>
      </c>
      <c r="E38" s="83">
        <v>2519.0</v>
      </c>
      <c r="F38" s="59">
        <v>43466.0</v>
      </c>
      <c r="G38" s="57" t="s">
        <v>70</v>
      </c>
      <c r="H38" s="83">
        <v>68.0</v>
      </c>
      <c r="I38" s="59">
        <v>43466.0</v>
      </c>
    </row>
    <row r="39">
      <c r="A39" s="57" t="s">
        <v>74</v>
      </c>
      <c r="B39" s="83">
        <v>83639.0</v>
      </c>
      <c r="C39" s="60"/>
      <c r="D39" s="57" t="s">
        <v>74</v>
      </c>
      <c r="E39" s="83">
        <v>2000.0</v>
      </c>
      <c r="F39" s="60"/>
      <c r="G39" s="62"/>
      <c r="H39" s="83" t="s">
        <v>77</v>
      </c>
      <c r="I39" s="60"/>
    </row>
    <row r="40">
      <c r="A40" s="57" t="s">
        <v>97</v>
      </c>
      <c r="B40" s="83">
        <v>-53554.0</v>
      </c>
      <c r="C40" s="60"/>
      <c r="D40" s="57" t="s">
        <v>97</v>
      </c>
      <c r="E40" s="83">
        <v>-496.0</v>
      </c>
      <c r="F40" s="84">
        <v>43249.0</v>
      </c>
      <c r="G40" s="62"/>
      <c r="H40" s="83" t="s">
        <v>77</v>
      </c>
      <c r="I40" s="60"/>
    </row>
    <row r="41">
      <c r="A41" s="62"/>
      <c r="B41" s="83" t="s">
        <v>77</v>
      </c>
      <c r="C41" s="60"/>
      <c r="D41" s="62"/>
      <c r="E41" s="83" t="s">
        <v>77</v>
      </c>
      <c r="F41" s="60"/>
      <c r="G41" s="62"/>
      <c r="H41" s="83" t="s">
        <v>77</v>
      </c>
      <c r="I41" s="60"/>
    </row>
    <row r="42">
      <c r="A42" s="62"/>
      <c r="B42" s="83" t="s">
        <v>77</v>
      </c>
      <c r="C42" s="60"/>
      <c r="D42" s="62"/>
      <c r="E42" s="83" t="s">
        <v>77</v>
      </c>
      <c r="F42" s="60"/>
      <c r="G42" s="62"/>
      <c r="H42" s="83" t="s">
        <v>77</v>
      </c>
      <c r="I42" s="60"/>
    </row>
    <row r="43">
      <c r="A43" s="62"/>
      <c r="B43" s="83" t="s">
        <v>77</v>
      </c>
      <c r="C43" s="60"/>
      <c r="D43" s="62"/>
      <c r="E43" s="83" t="s">
        <v>77</v>
      </c>
      <c r="F43" s="60"/>
      <c r="G43" s="62"/>
      <c r="H43" s="83" t="s">
        <v>77</v>
      </c>
      <c r="I43" s="60"/>
    </row>
    <row r="44">
      <c r="A44" s="62"/>
      <c r="B44" s="83" t="s">
        <v>77</v>
      </c>
      <c r="C44" s="60"/>
      <c r="D44" s="62"/>
      <c r="E44" s="83" t="s">
        <v>77</v>
      </c>
      <c r="F44" s="60"/>
      <c r="G44" s="62"/>
      <c r="H44" s="83" t="s">
        <v>77</v>
      </c>
      <c r="I44" s="60"/>
    </row>
    <row r="45">
      <c r="A45" s="62"/>
      <c r="B45" s="83" t="s">
        <v>77</v>
      </c>
      <c r="C45" s="60"/>
      <c r="D45" s="62"/>
      <c r="E45" s="83" t="s">
        <v>77</v>
      </c>
      <c r="F45" s="60"/>
      <c r="G45" s="62"/>
      <c r="H45" s="83" t="s">
        <v>77</v>
      </c>
      <c r="I45" s="60"/>
    </row>
    <row r="46">
      <c r="A46" s="62"/>
      <c r="B46" s="83" t="s">
        <v>77</v>
      </c>
      <c r="C46" s="60"/>
      <c r="D46" s="62"/>
      <c r="E46" s="83" t="s">
        <v>77</v>
      </c>
      <c r="F46" s="60"/>
      <c r="G46" s="62"/>
      <c r="H46" s="83" t="s">
        <v>77</v>
      </c>
      <c r="I46" s="60"/>
    </row>
    <row r="47">
      <c r="A47" s="62"/>
      <c r="B47" s="83" t="s">
        <v>77</v>
      </c>
      <c r="C47" s="60"/>
      <c r="D47" s="62"/>
      <c r="E47" s="83" t="s">
        <v>77</v>
      </c>
      <c r="F47" s="60"/>
      <c r="G47" s="62"/>
      <c r="H47" s="83" t="s">
        <v>77</v>
      </c>
      <c r="I47" s="60"/>
    </row>
    <row r="48">
      <c r="A48" s="62"/>
      <c r="B48" s="85" t="s">
        <v>77</v>
      </c>
      <c r="C48" s="60"/>
      <c r="D48" s="62"/>
      <c r="E48" s="85" t="s">
        <v>77</v>
      </c>
      <c r="F48" s="60"/>
      <c r="G48" s="62"/>
      <c r="H48" s="85" t="s">
        <v>77</v>
      </c>
      <c r="I48" s="60"/>
    </row>
    <row r="49">
      <c r="A49" s="69" t="s">
        <v>17</v>
      </c>
      <c r="B49" s="86">
        <f>SUM(B38:B48)</f>
        <v>59002</v>
      </c>
      <c r="C49" s="72"/>
      <c r="D49" s="69" t="s">
        <v>17</v>
      </c>
      <c r="E49" s="86">
        <f>SUM(E38:E48)</f>
        <v>4023</v>
      </c>
      <c r="F49" s="72"/>
      <c r="G49" s="69" t="s">
        <v>17</v>
      </c>
      <c r="H49" s="86">
        <f>SUM(H38:H48)</f>
        <v>68</v>
      </c>
      <c r="I49" s="72"/>
    </row>
  </sheetData>
  <mergeCells count="12">
    <mergeCell ref="A37:C37"/>
    <mergeCell ref="A36:B36"/>
    <mergeCell ref="A2:B2"/>
    <mergeCell ref="D1:F1"/>
    <mergeCell ref="A3:C4"/>
    <mergeCell ref="D37:F37"/>
    <mergeCell ref="G37:I37"/>
    <mergeCell ref="D18:F18"/>
    <mergeCell ref="A17:I17"/>
    <mergeCell ref="G18:I18"/>
    <mergeCell ref="A18:C18"/>
    <mergeCell ref="D3:F4"/>
  </mergeCells>
  <conditionalFormatting sqref="A6:A15 D6:D15 A20:A29 D20:D29 G20:G29 A39:A48 D39:D48 G39:G48">
    <cfRule type="notContainsBlanks" dxfId="9" priority="1">
      <formula>LEN(TRIM(A6))&gt;0</formula>
    </cfRule>
  </conditionalFormatting>
  <conditionalFormatting sqref="A6:A15 D6:D15 A20:A29 D20:D29 G20:G29 A39:A48 D39:D48 G39:G48">
    <cfRule type="cellIs" dxfId="4" priority="2" operator="equal">
      <formula>"ACHATS"</formula>
    </cfRule>
  </conditionalFormatting>
  <conditionalFormatting sqref="A6:A15 D6:D15 A20:A29 D20:D29 G20:G29 A39:A48 D39:D48 G39:G48">
    <cfRule type="cellIs" dxfId="5" priority="3" operator="equal">
      <formula>"SORTIE"</formula>
    </cfRule>
  </conditionalFormatting>
  <conditionalFormatting sqref="A6:A15 D6:D15 A20:A29 D20:D29 G20:G29 A39:A48 D39:D48 G39:G48">
    <cfRule type="cellIs" dxfId="6" priority="4" operator="equal">
      <formula>"HABILLAGE"</formula>
    </cfRule>
  </conditionalFormatting>
  <conditionalFormatting sqref="A6:A15 D6:D15 A20:A29 D20:D29 G20:G29 A39:A48 D39:D48 G39:G48">
    <cfRule type="cellIs" dxfId="7" priority="5" operator="equal">
      <formula>"PERTE"</formula>
    </cfRule>
  </conditionalFormatting>
  <conditionalFormatting sqref="A6:A15 D6:D15 A20:A29 D20:D29 G20:G29 A39:A48 D39:D48 G39:G48">
    <cfRule type="cellIs" dxfId="8" priority="6" operator="equal">
      <formula>"REPIQUAGE"</formula>
    </cfRule>
  </conditionalFormatting>
  <dataValidations>
    <dataValidation type="list" allowBlank="1" sqref="D6:D15 A20:A29 D20:D29 G20:G29 D39:D48 G39:G48">
      <formula1>LISTES!$A$2:$A$10</formula1>
    </dataValidation>
    <dataValidation type="list" allowBlank="1" sqref="A6:A15 A39:A48">
      <formula1>LISTES!$A$1:$A$10</formula1>
    </dataValidation>
  </dataValidations>
  <printOptions horizontalCentered="1"/>
  <pageMargins bottom="0.75" footer="0.0" header="0.0" left="0.7" right="0.7" top="0.75"/>
  <pageSetup fitToHeight="0" paperSize="9" cellComments="atEnd" orientation="portrait" pageOrder="overThenDown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4.43" defaultRowHeight="15.75"/>
  <cols>
    <col customWidth="1" min="2" max="2" width="29.0"/>
    <col customWidth="1" min="5" max="5" width="26.29"/>
    <col customWidth="1" min="7" max="7" width="29.0"/>
  </cols>
  <sheetData>
    <row r="1">
      <c r="A1" s="46" t="s">
        <v>61</v>
      </c>
    </row>
    <row r="3">
      <c r="A3" s="48" t="s">
        <v>64</v>
      </c>
      <c r="B3" s="50"/>
      <c r="D3" s="48" t="s">
        <v>63</v>
      </c>
      <c r="E3" s="52"/>
      <c r="F3" s="52"/>
      <c r="G3" s="50"/>
    </row>
    <row r="4">
      <c r="A4" s="53"/>
      <c r="B4" s="54"/>
      <c r="D4" s="53"/>
      <c r="E4" s="55"/>
      <c r="F4" s="55"/>
      <c r="G4" s="54"/>
    </row>
    <row r="5">
      <c r="A5" s="56">
        <v>40453.0</v>
      </c>
      <c r="B5" s="61" t="s">
        <v>71</v>
      </c>
      <c r="D5" s="63" t="s">
        <v>76</v>
      </c>
      <c r="E5" s="64"/>
      <c r="F5" s="63" t="s">
        <v>78</v>
      </c>
      <c r="G5" s="64"/>
    </row>
    <row r="6">
      <c r="A6" s="56">
        <v>-38659.0</v>
      </c>
      <c r="B6" s="65" t="s">
        <v>8</v>
      </c>
      <c r="D6" s="56">
        <v>300.0</v>
      </c>
      <c r="E6" s="61" t="s">
        <v>79</v>
      </c>
      <c r="F6" s="66">
        <v>1640.0</v>
      </c>
      <c r="G6" s="61" t="s">
        <v>80</v>
      </c>
    </row>
    <row r="7">
      <c r="A7" s="56">
        <v>-1354.0</v>
      </c>
      <c r="B7" s="65" t="s">
        <v>81</v>
      </c>
      <c r="D7" s="56">
        <v>-281.0</v>
      </c>
      <c r="E7" s="65" t="s">
        <v>82</v>
      </c>
      <c r="F7" s="68">
        <v>-2994.0</v>
      </c>
      <c r="G7" s="65" t="s">
        <v>83</v>
      </c>
    </row>
    <row r="8">
      <c r="A8" s="56" t="s">
        <v>77</v>
      </c>
      <c r="B8" s="70"/>
      <c r="D8" s="56"/>
      <c r="E8" s="65"/>
      <c r="F8" s="68" t="s">
        <v>77</v>
      </c>
      <c r="G8" s="65"/>
    </row>
    <row r="9">
      <c r="A9" s="56" t="s">
        <v>77</v>
      </c>
      <c r="B9" s="70"/>
      <c r="D9" s="56" t="s">
        <v>77</v>
      </c>
      <c r="E9" s="70"/>
      <c r="F9" s="68" t="s">
        <v>77</v>
      </c>
      <c r="G9" s="70"/>
    </row>
    <row r="10">
      <c r="A10" s="56" t="s">
        <v>77</v>
      </c>
      <c r="B10" s="70"/>
      <c r="D10" s="56" t="s">
        <v>77</v>
      </c>
      <c r="E10" s="70"/>
      <c r="F10" s="68" t="s">
        <v>77</v>
      </c>
      <c r="G10" s="70"/>
    </row>
    <row r="11">
      <c r="A11" s="56" t="s">
        <v>77</v>
      </c>
      <c r="B11" s="70"/>
      <c r="D11" s="56" t="s">
        <v>77</v>
      </c>
      <c r="E11" s="70"/>
      <c r="F11" s="68" t="s">
        <v>77</v>
      </c>
      <c r="G11" s="70"/>
    </row>
    <row r="12">
      <c r="A12" s="56" t="s">
        <v>77</v>
      </c>
      <c r="B12" s="70"/>
      <c r="D12" s="56" t="s">
        <v>77</v>
      </c>
      <c r="E12" s="70"/>
      <c r="F12" s="68" t="s">
        <v>77</v>
      </c>
      <c r="G12" s="70"/>
    </row>
    <row r="13">
      <c r="A13" s="56" t="s">
        <v>77</v>
      </c>
      <c r="B13" s="70"/>
      <c r="D13" s="56" t="s">
        <v>77</v>
      </c>
      <c r="E13" s="70"/>
      <c r="F13" s="68" t="s">
        <v>77</v>
      </c>
      <c r="G13" s="70"/>
    </row>
    <row r="14">
      <c r="A14" s="56" t="s">
        <v>77</v>
      </c>
      <c r="B14" s="70"/>
      <c r="D14" s="56" t="s">
        <v>77</v>
      </c>
      <c r="E14" s="70"/>
      <c r="F14" s="68" t="s">
        <v>77</v>
      </c>
      <c r="G14" s="70"/>
    </row>
    <row r="15">
      <c r="A15" s="56" t="s">
        <v>77</v>
      </c>
      <c r="B15" s="73"/>
      <c r="D15" s="56" t="s">
        <v>77</v>
      </c>
      <c r="E15" s="70"/>
      <c r="F15" s="68" t="s">
        <v>77</v>
      </c>
      <c r="G15" s="70"/>
    </row>
    <row r="16">
      <c r="A16" s="75">
        <f>SUM(A5:A15)</f>
        <v>440</v>
      </c>
      <c r="B16" s="76" t="s">
        <v>86</v>
      </c>
      <c r="D16" s="56" t="s">
        <v>77</v>
      </c>
      <c r="E16" s="73"/>
      <c r="F16" s="68" t="s">
        <v>77</v>
      </c>
      <c r="G16" s="73"/>
    </row>
    <row r="17">
      <c r="A17" s="77">
        <v>0.0</v>
      </c>
      <c r="B17" s="76" t="s">
        <v>9</v>
      </c>
      <c r="C17" s="38" t="s">
        <v>89</v>
      </c>
      <c r="D17" s="75">
        <f>SUM(D6:D16)</f>
        <v>19</v>
      </c>
      <c r="E17" s="80" t="s">
        <v>91</v>
      </c>
      <c r="F17" s="81">
        <f>SUM(F6:F16)</f>
        <v>-1354</v>
      </c>
      <c r="G17" s="76" t="s">
        <v>92</v>
      </c>
    </row>
    <row r="18">
      <c r="D18" s="75">
        <v>0.0</v>
      </c>
      <c r="E18" s="80" t="s">
        <v>9</v>
      </c>
      <c r="F18" s="81">
        <v>0.0</v>
      </c>
      <c r="G18" s="76" t="s">
        <v>9</v>
      </c>
    </row>
  </sheetData>
  <mergeCells count="5">
    <mergeCell ref="A1:B1"/>
    <mergeCell ref="A3:B4"/>
    <mergeCell ref="D3:G4"/>
    <mergeCell ref="D5:E5"/>
    <mergeCell ref="F5:G5"/>
  </mergeCells>
  <conditionalFormatting sqref="B5:B17 E6:E18 G6:G18">
    <cfRule type="cellIs" dxfId="4" priority="1" operator="equal">
      <formula>"ACHATS"</formula>
    </cfRule>
  </conditionalFormatting>
  <conditionalFormatting sqref="B5:B17 E6:E18 G6:G18">
    <cfRule type="cellIs" dxfId="5" priority="2" operator="equal">
      <formula>"SORTIE"</formula>
    </cfRule>
  </conditionalFormatting>
  <conditionalFormatting sqref="B5:B17 E6:E18 G6:G18">
    <cfRule type="cellIs" dxfId="6" priority="3" operator="equal">
      <formula>"HABILLAGE"</formula>
    </cfRule>
  </conditionalFormatting>
  <conditionalFormatting sqref="B5:B17 E6:E18 G6:G18">
    <cfRule type="cellIs" dxfId="7" priority="4" operator="equal">
      <formula>"PERTE"</formula>
    </cfRule>
  </conditionalFormatting>
  <conditionalFormatting sqref="B5:B17 E6:E18 G6:G18">
    <cfRule type="cellIs" dxfId="8" priority="5" operator="equal">
      <formula>"REPIQUAGE"</formula>
    </cfRule>
  </conditionalFormatting>
  <dataValidations>
    <dataValidation type="list" allowBlank="1" sqref="B5:B16">
      <formula1>LISTES!$B$1:$B$19</formula1>
    </dataValidation>
    <dataValidation type="list" allowBlank="1" sqref="E6:E17 G6:G17">
      <formula1>LISTES!$C$1:$C$20</formula1>
    </dataValidation>
  </dataValidations>
  <printOptions horizontalCentered="1"/>
  <pageMargins bottom="0.75" footer="0.0" header="0.0" left="0.25" right="0.25" top="0.75"/>
  <pageSetup fitToHeight="0" paperSize="9" cellComments="atEnd" orientation="portrait" pageOrder="overThenDown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4.43" defaultRowHeight="15.75"/>
  <cols>
    <col customWidth="1" min="2" max="2" width="15.0"/>
  </cols>
  <sheetData>
    <row r="1">
      <c r="A1" s="87" t="s">
        <v>98</v>
      </c>
      <c r="B1" s="88"/>
      <c r="C1" s="83"/>
      <c r="D1" s="83"/>
    </row>
    <row r="2">
      <c r="A2" s="89"/>
      <c r="B2" s="90"/>
      <c r="C2" s="83"/>
      <c r="D2" s="83"/>
    </row>
    <row r="3">
      <c r="A3" s="48" t="s">
        <v>64</v>
      </c>
      <c r="B3" s="52"/>
      <c r="C3" s="52"/>
      <c r="D3" s="52"/>
      <c r="E3" s="52"/>
      <c r="F3" s="52"/>
      <c r="G3" s="52"/>
      <c r="H3" s="52"/>
      <c r="I3" s="52"/>
      <c r="J3" s="50"/>
    </row>
    <row r="4">
      <c r="A4" s="53"/>
      <c r="B4" s="55"/>
      <c r="C4" s="55"/>
      <c r="D4" s="55"/>
      <c r="E4" s="55"/>
      <c r="F4" s="55"/>
      <c r="G4" s="55"/>
      <c r="H4" s="55"/>
      <c r="I4" s="55"/>
      <c r="J4" s="54"/>
    </row>
    <row r="5">
      <c r="A5" s="63" t="s">
        <v>103</v>
      </c>
      <c r="B5" s="64"/>
      <c r="C5" s="63" t="s">
        <v>104</v>
      </c>
      <c r="D5" s="64"/>
      <c r="E5" s="63" t="s">
        <v>105</v>
      </c>
      <c r="F5" s="64"/>
      <c r="G5" s="63" t="s">
        <v>106</v>
      </c>
      <c r="H5" s="64"/>
      <c r="I5" s="63" t="s">
        <v>107</v>
      </c>
      <c r="J5" s="64"/>
    </row>
    <row r="6">
      <c r="A6" s="61" t="s">
        <v>70</v>
      </c>
      <c r="B6" s="56">
        <v>30129.0</v>
      </c>
      <c r="C6" s="61" t="s">
        <v>70</v>
      </c>
      <c r="D6" s="66">
        <v>120.0</v>
      </c>
      <c r="E6" s="61" t="s">
        <v>70</v>
      </c>
      <c r="F6" s="56">
        <v>926.0</v>
      </c>
      <c r="G6" s="61" t="s">
        <v>70</v>
      </c>
      <c r="H6" s="66">
        <v>1707.0</v>
      </c>
      <c r="I6" s="61" t="s">
        <v>70</v>
      </c>
      <c r="J6" s="66">
        <v>292.0</v>
      </c>
    </row>
    <row r="7">
      <c r="A7" s="65" t="s">
        <v>71</v>
      </c>
      <c r="B7" s="56">
        <v>2000.0</v>
      </c>
      <c r="C7" s="65" t="s">
        <v>71</v>
      </c>
      <c r="D7" s="68">
        <v>2400.0</v>
      </c>
      <c r="E7" s="65" t="s">
        <v>71</v>
      </c>
      <c r="F7" s="56">
        <v>23000.0</v>
      </c>
      <c r="G7" s="65" t="s">
        <v>71</v>
      </c>
      <c r="H7" s="68">
        <v>0.0</v>
      </c>
      <c r="I7" s="65" t="s">
        <v>71</v>
      </c>
      <c r="J7" s="68" t="s">
        <v>77</v>
      </c>
    </row>
    <row r="8">
      <c r="A8" s="65" t="s">
        <v>100</v>
      </c>
      <c r="B8" s="56">
        <v>-43127.0</v>
      </c>
      <c r="C8" s="65" t="s">
        <v>100</v>
      </c>
      <c r="D8" s="68">
        <v>-2276.0</v>
      </c>
      <c r="E8" s="65" t="s">
        <v>100</v>
      </c>
      <c r="F8" s="56">
        <v>-8151.0</v>
      </c>
      <c r="G8" s="65" t="s">
        <v>100</v>
      </c>
      <c r="H8" s="68">
        <v>-431.0</v>
      </c>
      <c r="I8" s="65" t="s">
        <v>100</v>
      </c>
      <c r="J8" s="68">
        <v>-11.0</v>
      </c>
    </row>
    <row r="9">
      <c r="A9" s="70"/>
      <c r="B9" s="56" t="s">
        <v>77</v>
      </c>
      <c r="C9" s="70"/>
      <c r="D9" s="68" t="s">
        <v>77</v>
      </c>
      <c r="E9" s="70"/>
      <c r="F9" s="56" t="s">
        <v>77</v>
      </c>
      <c r="G9" s="70"/>
      <c r="H9" s="68" t="s">
        <v>77</v>
      </c>
      <c r="I9" s="70"/>
      <c r="J9" s="68" t="s">
        <v>77</v>
      </c>
    </row>
    <row r="10">
      <c r="A10" s="70"/>
      <c r="B10" s="56" t="s">
        <v>77</v>
      </c>
      <c r="C10" s="70"/>
      <c r="D10" s="68" t="s">
        <v>77</v>
      </c>
      <c r="E10" s="70"/>
      <c r="F10" s="56" t="s">
        <v>77</v>
      </c>
      <c r="G10" s="70"/>
      <c r="H10" s="68" t="s">
        <v>77</v>
      </c>
      <c r="I10" s="70"/>
      <c r="J10" s="68" t="s">
        <v>77</v>
      </c>
    </row>
    <row r="11">
      <c r="A11" s="91" t="s">
        <v>108</v>
      </c>
      <c r="B11" s="92">
        <f>SUM(B6:B10)</f>
        <v>-10998</v>
      </c>
      <c r="C11" s="93" t="s">
        <v>108</v>
      </c>
      <c r="D11" s="94">
        <f>SUM(D6:D10)</f>
        <v>244</v>
      </c>
      <c r="E11" s="91" t="s">
        <v>108</v>
      </c>
      <c r="F11" s="92">
        <f>SUM(F6:F10)</f>
        <v>15775</v>
      </c>
      <c r="G11" s="93" t="s">
        <v>108</v>
      </c>
      <c r="H11" s="94">
        <f>SUM(H6:H10)</f>
        <v>1276</v>
      </c>
      <c r="I11" s="93" t="s">
        <v>108</v>
      </c>
      <c r="J11" s="94">
        <f>SUM(J6:J10)</f>
        <v>281</v>
      </c>
    </row>
    <row r="13">
      <c r="O13" s="83"/>
      <c r="P13" s="83"/>
    </row>
    <row r="14">
      <c r="O14" s="83"/>
      <c r="P14" s="83"/>
    </row>
    <row r="15">
      <c r="A15" s="48" t="s">
        <v>63</v>
      </c>
      <c r="B15" s="52"/>
      <c r="C15" s="52"/>
      <c r="D15" s="52"/>
      <c r="E15" s="52"/>
      <c r="F15" s="52"/>
      <c r="G15" s="52"/>
      <c r="H15" s="52"/>
      <c r="I15" s="52"/>
      <c r="J15" s="50"/>
      <c r="O15" s="83"/>
      <c r="P15" s="83"/>
    </row>
    <row r="16">
      <c r="A16" s="53"/>
      <c r="B16" s="55"/>
      <c r="C16" s="55"/>
      <c r="D16" s="55"/>
      <c r="E16" s="55"/>
      <c r="F16" s="55"/>
      <c r="G16" s="55"/>
      <c r="H16" s="55"/>
      <c r="I16" s="55"/>
      <c r="J16" s="54"/>
      <c r="O16" s="83"/>
      <c r="P16" s="83"/>
    </row>
    <row r="17">
      <c r="A17" s="63" t="s">
        <v>103</v>
      </c>
      <c r="B17" s="64"/>
      <c r="C17" s="63" t="s">
        <v>109</v>
      </c>
      <c r="D17" s="64"/>
      <c r="E17" s="63" t="s">
        <v>110</v>
      </c>
      <c r="F17" s="64"/>
      <c r="G17" s="63" t="s">
        <v>105</v>
      </c>
      <c r="H17" s="64"/>
      <c r="I17" s="63" t="s">
        <v>111</v>
      </c>
      <c r="J17" s="64"/>
      <c r="O17" s="83"/>
      <c r="P17" s="83"/>
    </row>
    <row r="18">
      <c r="A18" s="61" t="s">
        <v>70</v>
      </c>
      <c r="B18" s="56">
        <v>0.0</v>
      </c>
      <c r="C18" s="61" t="s">
        <v>70</v>
      </c>
      <c r="D18" s="66">
        <v>980.0</v>
      </c>
      <c r="E18" s="61" t="s">
        <v>70</v>
      </c>
      <c r="F18" s="56">
        <v>458.0</v>
      </c>
      <c r="G18" s="61" t="s">
        <v>70</v>
      </c>
      <c r="H18" s="66">
        <v>8350.0</v>
      </c>
      <c r="I18" s="61" t="s">
        <v>70</v>
      </c>
      <c r="J18" s="66">
        <v>186.0</v>
      </c>
      <c r="O18" s="83"/>
      <c r="P18" s="95"/>
    </row>
    <row r="19">
      <c r="A19" s="65" t="s">
        <v>71</v>
      </c>
      <c r="B19" s="56">
        <v>5000.0</v>
      </c>
      <c r="C19" s="65" t="s">
        <v>71</v>
      </c>
      <c r="D19" s="68">
        <v>0.0</v>
      </c>
      <c r="E19" s="65" t="s">
        <v>71</v>
      </c>
      <c r="F19" s="56">
        <v>10000.0</v>
      </c>
      <c r="G19" s="65" t="s">
        <v>71</v>
      </c>
      <c r="H19" s="68">
        <v>0.0</v>
      </c>
      <c r="I19" s="65" t="s">
        <v>71</v>
      </c>
      <c r="J19" s="68">
        <v>0.0</v>
      </c>
      <c r="O19" s="83"/>
      <c r="P19" s="95"/>
    </row>
    <row r="20">
      <c r="A20" s="65" t="s">
        <v>100</v>
      </c>
      <c r="B20" s="56">
        <v>-3874.0</v>
      </c>
      <c r="C20" s="65" t="s">
        <v>100</v>
      </c>
      <c r="D20" s="68">
        <v>0.0</v>
      </c>
      <c r="E20" s="65" t="s">
        <v>100</v>
      </c>
      <c r="F20" s="56">
        <v>-2100.0</v>
      </c>
      <c r="G20" s="65" t="s">
        <v>100</v>
      </c>
      <c r="H20" s="68">
        <v>-1743.0</v>
      </c>
      <c r="I20" s="65" t="s">
        <v>100</v>
      </c>
      <c r="J20" s="68">
        <v>-3.0</v>
      </c>
      <c r="O20" s="83"/>
      <c r="P20" s="95"/>
    </row>
    <row r="21">
      <c r="A21" s="70"/>
      <c r="B21" s="56" t="s">
        <v>77</v>
      </c>
      <c r="C21" s="70"/>
      <c r="D21" s="68" t="s">
        <v>77</v>
      </c>
      <c r="E21" s="70"/>
      <c r="F21" s="56" t="s">
        <v>77</v>
      </c>
      <c r="G21" s="70"/>
      <c r="H21" s="68" t="s">
        <v>77</v>
      </c>
      <c r="I21" s="70"/>
      <c r="J21" s="68" t="s">
        <v>77</v>
      </c>
      <c r="O21" s="83"/>
      <c r="P21" s="95"/>
    </row>
    <row r="22">
      <c r="A22" s="70"/>
      <c r="B22" s="56" t="s">
        <v>77</v>
      </c>
      <c r="C22" s="70"/>
      <c r="D22" s="68" t="s">
        <v>77</v>
      </c>
      <c r="E22" s="70"/>
      <c r="F22" s="56" t="s">
        <v>77</v>
      </c>
      <c r="G22" s="70"/>
      <c r="H22" s="68" t="s">
        <v>77</v>
      </c>
      <c r="I22" s="70"/>
      <c r="J22" s="68" t="s">
        <v>77</v>
      </c>
      <c r="O22" s="83"/>
      <c r="P22" s="95"/>
    </row>
    <row r="23">
      <c r="A23" s="91" t="s">
        <v>108</v>
      </c>
      <c r="B23" s="92">
        <f>SUM(B18:B22)</f>
        <v>1126</v>
      </c>
      <c r="C23" s="93" t="s">
        <v>108</v>
      </c>
      <c r="D23" s="94">
        <f>SUM(D18:D22)</f>
        <v>980</v>
      </c>
      <c r="E23" s="91" t="s">
        <v>108</v>
      </c>
      <c r="F23" s="92">
        <f>SUM(F18:F22)</f>
        <v>8358</v>
      </c>
      <c r="G23" s="93" t="s">
        <v>108</v>
      </c>
      <c r="H23" s="94">
        <f>SUM(H18:H22)</f>
        <v>6607</v>
      </c>
      <c r="I23" s="93" t="s">
        <v>108</v>
      </c>
      <c r="J23" s="94">
        <f>SUM(J18:J22)</f>
        <v>183</v>
      </c>
      <c r="O23" s="83"/>
      <c r="P23" s="95"/>
    </row>
    <row r="24">
      <c r="O24" s="83"/>
      <c r="P24" s="95"/>
    </row>
    <row r="25">
      <c r="O25" s="83"/>
      <c r="P25" s="95"/>
    </row>
    <row r="26">
      <c r="O26" s="96"/>
      <c r="P26" s="83"/>
    </row>
  </sheetData>
  <mergeCells count="13">
    <mergeCell ref="A5:B5"/>
    <mergeCell ref="A1:B2"/>
    <mergeCell ref="A17:B17"/>
    <mergeCell ref="A15:J16"/>
    <mergeCell ref="C17:D17"/>
    <mergeCell ref="E17:F17"/>
    <mergeCell ref="G17:H17"/>
    <mergeCell ref="I17:J17"/>
    <mergeCell ref="C5:D5"/>
    <mergeCell ref="I5:J5"/>
    <mergeCell ref="A3:J4"/>
    <mergeCell ref="E5:F5"/>
    <mergeCell ref="G5:H5"/>
  </mergeCells>
  <conditionalFormatting sqref="A5:A10 E5:E10 B6:B11 C6:C10 F6:F11 G6:G10 I6:I10 D11 H11 J11 O15:O24 P15:P26 A17:A22 E17:E22 B18:B23 C18:C22 F18:F23 G18:G22 I18:I22 D23 H23 J23">
    <cfRule type="cellIs" dxfId="4" priority="1" operator="equal">
      <formula>"ACHATS"</formula>
    </cfRule>
  </conditionalFormatting>
  <conditionalFormatting sqref="A5:A10 E5:E10 B6:B11 C6:C10 F6:F11 G6:G10 I6:I10 D11 H11 J11 O15:O24 P15:P26 A17:A22 E17:E22 B18:B23 C18:C22 F18:F23 G18:G22 I18:I22 D23 H23 J23">
    <cfRule type="cellIs" dxfId="5" priority="2" operator="equal">
      <formula>"SORTIE"</formula>
    </cfRule>
  </conditionalFormatting>
  <conditionalFormatting sqref="A5:A10 E5:E10 B6:B11 C6:C10 F6:F11 G6:G10 I6:I10 D11 H11 J11 O15:O24 P15:P26 A17:A22 E17:E22 B18:B23 C18:C22 F18:F23 G18:G22 I18:I22 D23 H23 J23">
    <cfRule type="cellIs" dxfId="6" priority="3" operator="equal">
      <formula>"HABILLAGE"</formula>
    </cfRule>
  </conditionalFormatting>
  <conditionalFormatting sqref="A5:A10 E5:E10 B6:B11 C6:C10 F6:F11 G6:G10 I6:I10 D11 H11 J11 O15:O24 P15:P26 A17:A22 E17:E22 B18:B23 C18:C22 F18:F23 G18:G22 I18:I22 D23 H23 J23">
    <cfRule type="cellIs" dxfId="7" priority="4" operator="equal">
      <formula>"PERTE"</formula>
    </cfRule>
  </conditionalFormatting>
  <conditionalFormatting sqref="A5:A10 E5:E10 B6:B11 C6:C10 F6:F11 G6:G10 I6:I10 D11 H11 J11 O15:O24 P15:P26 A17:A22 E17:E22 B18:B23 C18:C22 F18:F23 G18:G22 I18:I22 D23 H23 J23">
    <cfRule type="cellIs" dxfId="8" priority="5" operator="equal">
      <formula>"REPIQUAGE"</formula>
    </cfRule>
  </conditionalFormatting>
  <dataValidations>
    <dataValidation type="list" allowBlank="1" sqref="A7:A10 C7:C10 E7:E10 G7:G10 I7:I10 A19:A22 C19:C22 E19:E22 G19:G22 I19:I22">
      <formula1>LISTES!$D$1:$D$9</formula1>
    </dataValidation>
  </dataValidations>
  <printOptions horizontalCentered="1"/>
  <pageMargins bottom="0.75" footer="0.0" header="0.0" left="0.25" right="0.25" top="0.75"/>
  <pageSetup fitToHeight="0" paperSize="9" cellComments="atEnd" orientation="landscape" pageOrder="overThenDown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2" max="2" width="20.29"/>
    <col customWidth="1" min="3" max="3" width="21.86"/>
  </cols>
  <sheetData>
    <row r="1">
      <c r="A1" s="38" t="s">
        <v>99</v>
      </c>
    </row>
    <row r="2">
      <c r="A2" s="38" t="s">
        <v>74</v>
      </c>
      <c r="B2" s="38" t="s">
        <v>71</v>
      </c>
      <c r="C2" s="38" t="s">
        <v>80</v>
      </c>
      <c r="D2" s="38" t="s">
        <v>71</v>
      </c>
    </row>
    <row r="3">
      <c r="A3" s="38" t="s">
        <v>97</v>
      </c>
      <c r="B3" s="38" t="s">
        <v>8</v>
      </c>
      <c r="C3" s="38" t="s">
        <v>79</v>
      </c>
      <c r="D3" s="38" t="s">
        <v>100</v>
      </c>
    </row>
    <row r="4">
      <c r="A4" s="38" t="s">
        <v>75</v>
      </c>
      <c r="B4" s="38" t="s">
        <v>81</v>
      </c>
      <c r="C4" s="38" t="s">
        <v>92</v>
      </c>
    </row>
    <row r="5">
      <c r="A5" s="38" t="s">
        <v>101</v>
      </c>
      <c r="B5" s="38" t="s">
        <v>86</v>
      </c>
      <c r="C5" s="38" t="s">
        <v>83</v>
      </c>
    </row>
    <row r="6">
      <c r="A6" s="38" t="s">
        <v>90</v>
      </c>
      <c r="C6" s="38" t="s">
        <v>82</v>
      </c>
    </row>
    <row r="7">
      <c r="C7" s="38" t="s">
        <v>81</v>
      </c>
    </row>
    <row r="8">
      <c r="C8" s="38" t="s">
        <v>102</v>
      </c>
    </row>
    <row r="9">
      <c r="C9" s="38" t="s">
        <v>91</v>
      </c>
    </row>
  </sheetData>
  <drawing r:id="rId1"/>
</worksheet>
</file>